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lculator" sheetId="1" r:id="rId4"/>
    <sheet state="visible" name="45%" sheetId="2" r:id="rId5"/>
    <sheet state="visible" name="Printable Summary" sheetId="3" r:id="rId6"/>
  </sheets>
  <definedNames/>
  <calcPr/>
  <extLst>
    <ext uri="GoogleSheetsCustomDataVersion2">
      <go:sheetsCustomData xmlns:go="http://customooxmlschemas.google.com/" r:id="rId7" roundtripDataChecksum="P8m7oFpSOA3FG3NBKZNIEWvfRXTBMdFRL/UittH3xiY="/>
    </ext>
  </extLst>
</workbook>
</file>

<file path=xl/sharedStrings.xml><?xml version="1.0" encoding="utf-8"?>
<sst xmlns="http://schemas.openxmlformats.org/spreadsheetml/2006/main" count="222" uniqueCount="101">
  <si>
    <t xml:space="preserve">HF1234/SF1959 propose offset process changes for PERA disability reemployment earnings.  
The calculator below may be used to estimate the impact of the proposed offsets for duty disability recipients (regular disability not included).  
The proposed offets reflect the Bill provisions as passed through the House of Representatives on May 1, 2023.  The provisions may be subject to change. </t>
  </si>
  <si>
    <t>Member Information</t>
  </si>
  <si>
    <t>Benefit Amount &amp; Reemployment:</t>
  </si>
  <si>
    <t>Monthly</t>
  </si>
  <si>
    <t>Annually</t>
  </si>
  <si>
    <t>Notes</t>
  </si>
  <si>
    <t xml:space="preserve">    What is your current monthly duty disability benefit?</t>
  </si>
  <si>
    <t xml:space="preserve">    What is your estimated annual reemployment earnings?</t>
  </si>
  <si>
    <t>No offsets apply if reemployment earnings are $0.</t>
  </si>
  <si>
    <r>
      <rPr>
        <rFont val="Calibri"/>
        <color theme="1"/>
        <sz val="11.0"/>
      </rPr>
      <t xml:space="preserve">    Approximately how much does someone </t>
    </r>
    <r>
      <rPr>
        <rFont val="Calibri"/>
        <color theme="1"/>
        <sz val="11.0"/>
        <u/>
      </rPr>
      <t>currently</t>
    </r>
    <r>
      <rPr>
        <rFont val="Calibri"/>
        <color theme="1"/>
        <sz val="11.0"/>
      </rPr>
      <t xml:space="preserve"> earn in the</t>
    </r>
  </si>
  <si>
    <t>Give your best estimate.  PERA will determine this annually by contacting your former employer.</t>
  </si>
  <si>
    <t xml:space="preserve">    position you had at the time of your disability?</t>
  </si>
  <si>
    <t>Information at Disability Benefit Begin Date:</t>
  </si>
  <si>
    <t xml:space="preserve">    What is your date of birth?</t>
  </si>
  <si>
    <t>If you are over age 55, no offsets apply.</t>
  </si>
  <si>
    <t xml:space="preserve">    What was your disability benefit effective date?</t>
  </si>
  <si>
    <t xml:space="preserve"> </t>
  </si>
  <si>
    <t xml:space="preserve">    Your age at disability was:</t>
  </si>
  <si>
    <t xml:space="preserve">    What was your service credit when you started your benefit?</t>
  </si>
  <si>
    <t>Years</t>
  </si>
  <si>
    <t>Months</t>
  </si>
  <si>
    <t>If your service is over 20 years, Offset #1 does not apply.</t>
  </si>
  <si>
    <t xml:space="preserve">    What was your high-5 (average salary) used to calculate your benefit?</t>
  </si>
  <si>
    <t>Monthy</t>
  </si>
  <si>
    <t>Results</t>
  </si>
  <si>
    <t>Impact of Offsets:</t>
  </si>
  <si>
    <t xml:space="preserve">   (A)  Current disability benefit</t>
  </si>
  <si>
    <t xml:space="preserve">   (B)  Reemployment earnings</t>
  </si>
  <si>
    <t xml:space="preserve">   (C)  Offset #1</t>
  </si>
  <si>
    <t xml:space="preserve">   (D)  Offset #2</t>
  </si>
  <si>
    <t>Offsets apply prospectively and only until you reach age 55.  If you have no earnings any particular year, there is no offset.</t>
  </si>
  <si>
    <t>Net disability benefit after offsets</t>
  </si>
  <si>
    <t>Total gross income: disability benefit + reemployment earnings</t>
  </si>
  <si>
    <t>Percentage of Current Disability Benefit Retained After Offset</t>
  </si>
  <si>
    <t>Reduction in benefit from Offset #1 (Offset #1 / disability benefit)</t>
  </si>
  <si>
    <t>Reduction in benefit from Offset #2 (exceeding salary of similar position)</t>
  </si>
  <si>
    <t>Total Gross Income Comparison</t>
  </si>
  <si>
    <t>Base benefit (no reemployment)</t>
  </si>
  <si>
    <t>Reduced benefit + reemployment</t>
  </si>
  <si>
    <t>Below are the calculation methods for the offsets</t>
  </si>
  <si>
    <t>Offset #1</t>
  </si>
  <si>
    <t>Offset #1 only applies if you are receiving a 20-year benefit (the minimum disability benefit) and had not contributed for 20 years.  The offset is based on the current member contribution rate (11.8%), your average salary at disability, the number of years you contributed less than 20, and the period from disability to age 55.</t>
  </si>
  <si>
    <t>Calculation of Offset #1</t>
  </si>
  <si>
    <t xml:space="preserve">   (A)  Current active member contribution rate</t>
  </si>
  <si>
    <t>This rate is set in statute and may change.</t>
  </si>
  <si>
    <t xml:space="preserve">   (B)  High-5 (average salary) at disability</t>
  </si>
  <si>
    <t xml:space="preserve">   (C)  Maximum contribution rate  (A) x (B)</t>
  </si>
  <si>
    <t xml:space="preserve">   (D)  Benefit service - contribution service gap (20 - service at disability)</t>
  </si>
  <si>
    <t>This may not be less than zero.</t>
  </si>
  <si>
    <t xml:space="preserve">   (E)  Contribution period (age 55 - age at disability)</t>
  </si>
  <si>
    <t>This can not be less than (D).</t>
  </si>
  <si>
    <t xml:space="preserve">   (F)  Preliminary Offset #1 result (C ) x (D) / (E )</t>
  </si>
  <si>
    <t>This can not be more than (C ).</t>
  </si>
  <si>
    <t xml:space="preserve">   (G) 50% of reemployment earnings</t>
  </si>
  <si>
    <t>Offset #1 Amount: Lesser of (F) or (G)</t>
  </si>
  <si>
    <t>Offset #2</t>
  </si>
  <si>
    <t>Offset #2 applies if the disability benefit plus reemployment earnings exceed the current base salary for a similar position the member was working in at time of disability.  It is possible for both Offset #1 and Offset #2 to apply.  The PERA disability benefit may not be less than $0.</t>
  </si>
  <si>
    <t xml:space="preserve">     Tier 1 Reduction: $1 for every $2 when benefit + reemployment exceeds 100% to 125% of salary in a current similar position. </t>
  </si>
  <si>
    <t xml:space="preserve">     Tier 2 Reduction: $1 for $1 reduction after benefit + reemployment exceeds 125% of salary in a current similar position.</t>
  </si>
  <si>
    <t>Calculation of Offset #2</t>
  </si>
  <si>
    <t xml:space="preserve">   (C)  Disability benefit plus reemployment earnings (A) + (B)</t>
  </si>
  <si>
    <t xml:space="preserve">   (D)  Estimated current pay for someone in your position at disability</t>
  </si>
  <si>
    <t>Offset #2 Amount: (C ) - (D), but not more than (A) - Offset #1</t>
  </si>
  <si>
    <r>
      <rPr>
        <rFont val="Calibri"/>
        <color theme="1"/>
        <sz val="11.0"/>
      </rPr>
      <t xml:space="preserve">    Approximately how much does someone </t>
    </r>
    <r>
      <rPr>
        <rFont val="Calibri"/>
        <color theme="1"/>
        <sz val="11.0"/>
        <u/>
      </rPr>
      <t>currently</t>
    </r>
    <r>
      <rPr>
        <rFont val="Calibri"/>
        <color theme="1"/>
        <sz val="11.0"/>
      </rPr>
      <t xml:space="preserve"> earn in the</t>
    </r>
  </si>
  <si>
    <t>HF1234/SF1959 Offset Estimates</t>
  </si>
  <si>
    <t>Date</t>
  </si>
  <si>
    <t>Member</t>
  </si>
  <si>
    <t>Your Disability Benefit &amp; Offset Estimates</t>
  </si>
  <si>
    <t>Offset #1 Calculation</t>
  </si>
  <si>
    <t>Your Base Disability Benefit</t>
  </si>
  <si>
    <t>Your Adjusted Monthly Disability Benefit</t>
  </si>
  <si>
    <t>Information at Disability Benefit Begin Date</t>
  </si>
  <si>
    <t>Decimals</t>
  </si>
  <si>
    <t>Yearly</t>
  </si>
  <si>
    <t>Base Benefit</t>
  </si>
  <si>
    <t>Age</t>
  </si>
  <si>
    <t>Service</t>
  </si>
  <si>
    <t>Estimated Amounts of</t>
  </si>
  <si>
    <t>High-5</t>
  </si>
  <si>
    <t>Reemployment</t>
  </si>
  <si>
    <t>Adjusted Benefit</t>
  </si>
  <si>
    <t>Current Base Pay</t>
  </si>
  <si>
    <t>Formula</t>
  </si>
  <si>
    <t>Total Income</t>
  </si>
  <si>
    <t>These estimates are based on your public benefit data and information provided by you. If a "current base pay" was not provided, we use a default of $100,000.</t>
  </si>
  <si>
    <t>Total Gross Income</t>
  </si>
  <si>
    <t>Reduction in benefit from Offset #1 (Offset #1 / benefit)</t>
  </si>
  <si>
    <t>Notes:</t>
  </si>
  <si>
    <t>1. Contribution rate is set in statute and may change</t>
  </si>
  <si>
    <t>2. "Benefit service" may not be less than zero</t>
  </si>
  <si>
    <t>3. This can not be less than (D)</t>
  </si>
  <si>
    <t>Important Information about the Proposed Offsets</t>
  </si>
  <si>
    <t>4. This can not be more than (C )</t>
  </si>
  <si>
    <t>Offset #1 applies prospectively and only until the member reaches age 55.  If they have no earnings any particular year, there is no offset. Offset #1 may not exceed 50% of reemployment earnings.</t>
  </si>
  <si>
    <t xml:space="preserve">PERA calculates age and service in decimal format, to the fifth decimal place. </t>
  </si>
  <si>
    <t>Offset #1 applies only if someone receiving a 20-year benefit (the minimum disability benefit) had not contributed for 20 years OR if they are under age 55.  The offset is based on years contributed less than 20, divided by their contribution period from disability to age 55</t>
  </si>
  <si>
    <t>Offset #2 applies if disability benefit plus reemployment earnings exceeds the current base pay for a person in the position the member was in at time of disability.  It is possible for both Offset #1 and Offset #2 to apply.  The PERA disability benefit may not be less than $0.</t>
  </si>
  <si>
    <t xml:space="preserve">Worker's compensation is no longer an offset with the proposed Bill. </t>
  </si>
  <si>
    <r>
      <rPr>
        <rFont val="Calibri"/>
        <b/>
        <color theme="1"/>
        <sz val="10.0"/>
      </rPr>
      <t>Disclaimer:</t>
    </r>
    <r>
      <rPr>
        <rFont val="Calibri"/>
        <b val="0"/>
        <color theme="1"/>
        <sz val="10.0"/>
      </rPr>
      <t xml:space="preserve"> The offset estimates provided in this document are valid as of the date of this document. The proposed offsets reflect the provisions of the Bill as passed through the Legislative Commission on Pensions and Retirement (LCPR) on March 20, 2023.
These calculations are specific to you. Reemployment salary and the current salary of a similar position are estimates provided by you. These calculations do not take into consideration any offsets (e.g. worker's comp, reemployment offsets) currently in place, but only how the proposed legislation would impact your base PERA disability benefit. </t>
    </r>
  </si>
  <si>
    <t>Page 1 of 2</t>
  </si>
  <si>
    <t>Page 2 of 2</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</si>
</sst>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00"/>
    <numFmt numFmtId="165" formatCode="&quot;$&quot;#,##0"/>
    <numFmt numFmtId="166" formatCode="0.00000"/>
    <numFmt numFmtId="167" formatCode="_(&quot;$&quot;* #,##0_);_(&quot;$&quot;* \(#,##0\);_(&quot;$&quot;* &quot;-&quot;??_);_(@_)"/>
    <numFmt numFmtId="168" formatCode="0.0%"/>
    <numFmt numFmtId="169" formatCode="_(* #,##0.00000_);_(* \(#,##0.00000\);_(* &quot;-&quot;??_);_(@_)"/>
  </numFmts>
  <fonts count="15">
    <font>
      <sz val="11.0"/>
      <color theme="1"/>
      <name val="Calibri"/>
      <scheme val="minor"/>
    </font>
    <font>
      <sz val="11.0"/>
      <color theme="1"/>
      <name val="Calibri"/>
    </font>
    <font>
      <b/>
      <sz val="12.0"/>
      <color theme="0"/>
      <name val="Calibri"/>
    </font>
    <font/>
    <font>
      <b/>
      <sz val="16.0"/>
      <color theme="1"/>
      <name val="Calibri"/>
    </font>
    <font>
      <b/>
      <sz val="11.0"/>
      <color theme="1"/>
      <name val="Calibri"/>
    </font>
    <font>
      <sz val="10.0"/>
      <color theme="1"/>
      <name val="Calibri"/>
    </font>
    <font>
      <sz val="9.0"/>
      <color theme="1"/>
      <name val="Calibri"/>
    </font>
    <font>
      <b/>
      <sz val="11.0"/>
      <color rgb="FFC00000"/>
      <name val="Calibri"/>
    </font>
    <font>
      <b/>
      <sz val="12.0"/>
      <color rgb="FFC00000"/>
      <name val="Calibri"/>
    </font>
    <font>
      <b/>
      <sz val="12.0"/>
      <color theme="1"/>
      <name val="Calibri"/>
    </font>
    <font>
      <b/>
      <sz val="16.0"/>
      <color theme="0"/>
      <name val="Calibri"/>
    </font>
    <font>
      <b/>
      <sz val="11.0"/>
      <color theme="0"/>
      <name val="Calibri"/>
    </font>
    <font>
      <b/>
      <sz val="9.0"/>
      <color theme="1"/>
      <name val="Calibri"/>
    </font>
    <font>
      <b/>
      <sz val="10.0"/>
      <color theme="1"/>
      <name val="Calibri"/>
    </font>
  </fonts>
  <fills count="9">
    <fill>
      <patternFill patternType="none"/>
    </fill>
    <fill>
      <patternFill patternType="lightGray"/>
    </fill>
    <fill>
      <patternFill patternType="solid">
        <fgColor rgb="FFD8D8D8"/>
        <bgColor rgb="FFD8D8D8"/>
      </patternFill>
    </fill>
    <fill>
      <patternFill patternType="solid">
        <fgColor rgb="FF00716E"/>
        <bgColor rgb="FF00716E"/>
      </patternFill>
    </fill>
    <fill>
      <patternFill patternType="solid">
        <fgColor rgb="FF98D4C2"/>
        <bgColor rgb="FF98D4C2"/>
      </patternFill>
    </fill>
    <fill>
      <patternFill patternType="solid">
        <fgColor theme="0"/>
        <bgColor theme="0"/>
      </patternFill>
    </fill>
    <fill>
      <patternFill patternType="solid">
        <fgColor rgb="FFFFEEB7"/>
        <bgColor rgb="FFFFEEB7"/>
      </patternFill>
    </fill>
    <fill>
      <patternFill patternType="solid">
        <fgColor rgb="FFDFF1EB"/>
        <bgColor rgb="FFDFF1EB"/>
      </patternFill>
    </fill>
    <fill>
      <patternFill patternType="solid">
        <fgColor rgb="FFF2F2F2"/>
        <bgColor rgb="FFF2F2F2"/>
      </patternFill>
    </fill>
  </fills>
  <borders count="102">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right style="thin">
        <color rgb="FF000000"/>
      </right>
      <top style="thin">
        <color rgb="FF000000"/>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bottom style="thin">
        <color rgb="FF000000"/>
      </bottom>
    </border>
    <border>
      <left/>
      <right style="thin">
        <color rgb="FF000000"/>
      </right>
      <top style="thin">
        <color rgb="FF000000"/>
      </top>
      <bottom style="thin">
        <color rgb="FF000000"/>
      </bottom>
    </border>
    <border>
      <left/>
      <right/>
      <top style="thin">
        <color rgb="FF000000"/>
      </top>
    </border>
    <border>
      <left style="medium">
        <color rgb="FF000000"/>
      </left>
      <right style="medium">
        <color rgb="FF000000"/>
      </right>
      <top style="medium">
        <color rgb="FF000000"/>
      </top>
    </border>
    <border>
      <left/>
      <right style="thin">
        <color rgb="FF000000"/>
      </right>
      <top style="thin">
        <color rgb="FF000000"/>
      </top>
    </border>
    <border>
      <left style="thin">
        <color rgb="FF000000"/>
      </left>
      <top/>
      <bottom style="thin">
        <color rgb="FF000000"/>
      </bottom>
    </border>
    <border>
      <top/>
      <bottom style="thin">
        <color rgb="FF000000"/>
      </bottom>
    </border>
    <border>
      <right style="thin">
        <color rgb="FF000000"/>
      </right>
      <top/>
      <bottom style="thin">
        <color rgb="FF000000"/>
      </bottom>
    </border>
    <border>
      <left/>
      <right/>
      <bottom style="thin">
        <color rgb="FF000000"/>
      </bottom>
    </border>
    <border>
      <left style="medium">
        <color rgb="FF000000"/>
      </left>
      <right style="medium">
        <color rgb="FF000000"/>
      </right>
      <bottom style="medium">
        <color rgb="FF000000"/>
      </bottom>
    </border>
    <border>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top style="thin">
        <color rgb="FF000000"/>
      </top>
    </border>
    <border>
      <left style="thin">
        <color rgb="FF000000"/>
      </left>
      <bottom style="thin">
        <color rgb="FF000000"/>
      </bottom>
    </border>
    <border>
      <bottom style="thin">
        <color rgb="FF000000"/>
      </bottom>
    </border>
    <border>
      <right/>
      <bottom style="thin">
        <color rgb="FF000000"/>
      </bottom>
    </border>
    <border>
      <right style="thin">
        <color rgb="FF000000"/>
      </right>
      <top style="thin">
        <color rgb="FF000000"/>
      </top>
    </border>
    <border>
      <left style="thin">
        <color rgb="FF000000"/>
      </left>
      <right style="thin">
        <color rgb="FF000000"/>
      </right>
      <top/>
      <bottom/>
    </border>
    <border>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border>
    <border>
      <right/>
      <top style="thin">
        <color rgb="FF000000"/>
      </top>
      <bottom/>
    </border>
    <border>
      <left/>
      <right/>
      <top style="thin">
        <color rgb="FF000000"/>
      </top>
      <bottom/>
    </border>
    <border>
      <left style="thin">
        <color rgb="FF000000"/>
      </left>
      <top/>
      <bottom/>
    </border>
    <border>
      <top/>
      <bottom/>
    </border>
    <border>
      <right/>
      <top/>
      <bottom/>
    </border>
    <border>
      <left/>
      <right style="thin">
        <color rgb="FF000000"/>
      </right>
      <top/>
      <bottom/>
    </border>
    <border>
      <left style="thin">
        <color rgb="FF000000"/>
      </left>
    </border>
    <border>
      <right style="thin">
        <color rgb="FF000000"/>
      </right>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thin">
        <color rgb="FF000000"/>
      </bottom>
    </border>
    <border>
      <right style="medium">
        <color rgb="FF000000"/>
      </right>
      <top/>
      <bottom style="thin">
        <color rgb="FF000000"/>
      </bottom>
    </border>
    <border>
      <left style="medium">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border>
    <border>
      <top/>
    </border>
    <border>
      <right style="medium">
        <color rgb="FF000000"/>
      </right>
      <top/>
    </border>
    <border>
      <left style="medium">
        <color rgb="FF000000"/>
      </left>
      <bottom/>
    </border>
    <border>
      <bottom/>
    </border>
    <border>
      <right style="medium">
        <color rgb="FF000000"/>
      </right>
      <bottom/>
    </border>
    <border>
      <left style="medium">
        <color rgb="FF000000"/>
      </left>
      <top/>
      <bottom/>
    </border>
    <border>
      <right style="medium">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bottom/>
    </border>
    <border>
      <left style="medium">
        <color rgb="FF000000"/>
      </left>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double">
        <color rgb="FF000000"/>
      </bottom>
    </border>
    <border>
      <left style="medium">
        <color rgb="FF000000"/>
      </left>
      <right style="thin">
        <color rgb="FF000000"/>
      </right>
      <top style="thin">
        <color rgb="FF000000"/>
      </top>
      <bottom style="medium">
        <color rgb="FF000000"/>
      </bottom>
    </border>
    <border>
      <left/>
      <right/>
      <top/>
      <bottom style="medium">
        <color rgb="FF000000"/>
      </bottom>
    </border>
    <border>
      <left/>
      <right style="medium">
        <color rgb="FF000000"/>
      </right>
      <top/>
      <bottom style="medium">
        <color rgb="FF000000"/>
      </bottom>
    </border>
    <border>
      <left/>
      <top/>
    </border>
    <border>
      <right style="thin">
        <color rgb="FF000000"/>
      </right>
      <top/>
    </border>
    <border>
      <left/>
    </border>
    <border>
      <left/>
      <bottom/>
    </border>
    <border>
      <right style="thin">
        <color rgb="FF000000"/>
      </right>
      <bottom/>
    </border>
    <border>
      <left/>
      <right/>
      <top/>
      <bottom style="thin">
        <color rgb="FF000000"/>
      </bottom>
    </border>
    <border>
      <left/>
      <top style="thin">
        <color rgb="FF000000"/>
      </top>
      <bottom style="thin">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thin">
        <color rgb="FF000000"/>
      </left>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style="medium">
        <color rgb="FF000000"/>
      </top>
      <bottom/>
    </border>
    <border>
      <right/>
      <top style="medium">
        <color rgb="FF000000"/>
      </top>
      <bottom/>
    </border>
  </borders>
  <cellStyleXfs count="1">
    <xf borderId="0" fillId="0" fontId="0" numFmtId="0" applyAlignment="1" applyFont="1"/>
  </cellStyleXfs>
  <cellXfs count="218">
    <xf borderId="0" fillId="0" fontId="0" numFmtId="0" xfId="0" applyAlignment="1" applyFont="1">
      <alignment readingOrder="0" shrinkToFit="0" vertical="bottom" wrapText="0"/>
    </xf>
    <xf borderId="1" fillId="2" fontId="1" numFmtId="164" xfId="0" applyBorder="1" applyFill="1" applyFont="1" applyNumberFormat="1"/>
    <xf borderId="0" fillId="0" fontId="1" numFmtId="164" xfId="0" applyAlignment="1" applyFont="1" applyNumberFormat="1">
      <alignment shrinkToFit="0" vertical="center" wrapText="1"/>
    </xf>
    <xf borderId="0" fillId="0" fontId="1" numFmtId="164" xfId="0" applyFont="1" applyNumberFormat="1"/>
    <xf borderId="2" fillId="3" fontId="2" numFmtId="164" xfId="0" applyAlignment="1" applyBorder="1" applyFill="1" applyFont="1" applyNumberFormat="1">
      <alignment horizontal="center" shrinkToFit="0" vertical="center" wrapText="1"/>
    </xf>
    <xf borderId="3" fillId="0" fontId="3" numFmtId="0" xfId="0" applyBorder="1" applyFont="1"/>
    <xf borderId="4" fillId="0" fontId="3" numFmtId="0" xfId="0" applyBorder="1" applyFont="1"/>
    <xf borderId="1" fillId="2" fontId="1" numFmtId="164" xfId="0" applyAlignment="1" applyBorder="1" applyFont="1" applyNumberFormat="1">
      <alignment vertical="center"/>
    </xf>
    <xf borderId="2" fillId="4" fontId="4" numFmtId="164" xfId="0" applyAlignment="1" applyBorder="1" applyFill="1" applyFont="1" applyNumberFormat="1">
      <alignment horizontal="center" vertical="center"/>
    </xf>
    <xf borderId="2" fillId="2" fontId="5" numFmtId="164" xfId="0" applyAlignment="1" applyBorder="1" applyFont="1" applyNumberFormat="1">
      <alignment horizontal="center" shrinkToFit="0" vertical="center" wrapText="1"/>
    </xf>
    <xf borderId="5" fillId="2" fontId="5" numFmtId="164" xfId="0" applyAlignment="1" applyBorder="1" applyFont="1" applyNumberFormat="1">
      <alignment horizontal="center" vertical="center"/>
    </xf>
    <xf borderId="6" fillId="2" fontId="5" numFmtId="164" xfId="0" applyAlignment="1" applyBorder="1" applyFont="1" applyNumberFormat="1">
      <alignment horizontal="center" vertical="center"/>
    </xf>
    <xf borderId="2" fillId="5" fontId="1" numFmtId="164" xfId="0" applyAlignment="1" applyBorder="1" applyFill="1" applyFont="1" applyNumberFormat="1">
      <alignment horizontal="left" shrinkToFit="0" vertical="center" wrapText="1"/>
    </xf>
    <xf borderId="7" fillId="0" fontId="3" numFmtId="0" xfId="0" applyBorder="1" applyFont="1"/>
    <xf borderId="8" fillId="6" fontId="1" numFmtId="165" xfId="0" applyAlignment="1" applyBorder="1" applyFill="1" applyFont="1" applyNumberFormat="1">
      <alignment horizontal="right" readingOrder="0" vertical="center"/>
    </xf>
    <xf borderId="9" fillId="5" fontId="1" numFmtId="165" xfId="0" applyAlignment="1" applyBorder="1" applyFont="1" applyNumberFormat="1">
      <alignment horizontal="right" vertical="center"/>
    </xf>
    <xf borderId="6" fillId="0" fontId="6" numFmtId="164" xfId="0" applyAlignment="1" applyBorder="1" applyFont="1" applyNumberFormat="1">
      <alignment vertical="center"/>
    </xf>
    <xf borderId="10" fillId="5" fontId="1" numFmtId="164" xfId="0" applyAlignment="1" applyBorder="1" applyFont="1" applyNumberFormat="1">
      <alignment horizontal="left" shrinkToFit="0" vertical="center" wrapText="1"/>
    </xf>
    <xf borderId="11" fillId="0" fontId="3" numFmtId="0" xfId="0" applyBorder="1" applyFont="1"/>
    <xf borderId="12" fillId="0" fontId="3" numFmtId="0" xfId="0" applyBorder="1" applyFont="1"/>
    <xf borderId="13" fillId="5" fontId="1" numFmtId="165" xfId="0" applyAlignment="1" applyBorder="1" applyFont="1" applyNumberFormat="1">
      <alignment horizontal="right" readingOrder="0" vertical="center"/>
    </xf>
    <xf borderId="14" fillId="7" fontId="7" numFmtId="164" xfId="0" applyAlignment="1" applyBorder="1" applyFill="1" applyFont="1" applyNumberFormat="1">
      <alignment vertical="center"/>
    </xf>
    <xf borderId="15" fillId="5" fontId="1" numFmtId="165" xfId="0" applyAlignment="1" applyBorder="1" applyFont="1" applyNumberFormat="1">
      <alignment horizontal="right" readingOrder="0" vertical="center"/>
    </xf>
    <xf borderId="16" fillId="6" fontId="1" numFmtId="165" xfId="0" applyAlignment="1" applyBorder="1" applyFont="1" applyNumberFormat="1">
      <alignment horizontal="right" readingOrder="0" vertical="center"/>
    </xf>
    <xf borderId="17" fillId="7" fontId="7" numFmtId="164" xfId="0" applyAlignment="1" applyBorder="1" applyFont="1" applyNumberFormat="1">
      <alignment horizontal="left" shrinkToFit="0" vertical="center" wrapText="1"/>
    </xf>
    <xf borderId="18" fillId="5" fontId="1" numFmtId="164" xfId="0" applyAlignment="1" applyBorder="1" applyFont="1" applyNumberFormat="1">
      <alignment horizontal="left" shrinkToFit="0" vertical="center" wrapText="1"/>
    </xf>
    <xf borderId="19" fillId="0" fontId="3" numFmtId="0" xfId="0" applyBorder="1" applyFont="1"/>
    <xf borderId="20" fillId="0" fontId="3" numFmtId="0" xfId="0" applyBorder="1" applyFont="1"/>
    <xf borderId="21" fillId="0" fontId="3" numFmtId="0" xfId="0" applyBorder="1" applyFont="1"/>
    <xf borderId="22" fillId="0" fontId="3" numFmtId="0" xfId="0" applyBorder="1" applyFont="1"/>
    <xf borderId="23" fillId="0" fontId="3" numFmtId="0" xfId="0" applyBorder="1" applyFont="1"/>
    <xf borderId="18" fillId="2" fontId="5" numFmtId="164" xfId="0" applyAlignment="1" applyBorder="1" applyFont="1" applyNumberFormat="1">
      <alignment horizontal="center" shrinkToFit="0" vertical="center" wrapText="1"/>
    </xf>
    <xf borderId="5" fillId="5" fontId="5" numFmtId="164" xfId="0" applyAlignment="1" applyBorder="1" applyFont="1" applyNumberFormat="1">
      <alignment shrinkToFit="0" vertical="center" wrapText="1"/>
    </xf>
    <xf borderId="24" fillId="5" fontId="5" numFmtId="164" xfId="0" applyAlignment="1" applyBorder="1" applyFont="1" applyNumberFormat="1">
      <alignment shrinkToFit="0" vertical="center" wrapText="1"/>
    </xf>
    <xf borderId="6" fillId="5" fontId="7" numFmtId="164" xfId="0" applyAlignment="1" applyBorder="1" applyFont="1" applyNumberFormat="1">
      <alignment shrinkToFit="0" vertical="center" wrapText="1"/>
    </xf>
    <xf borderId="2" fillId="5" fontId="1" numFmtId="164" xfId="0" applyAlignment="1" applyBorder="1" applyFont="1" applyNumberFormat="1">
      <alignment shrinkToFit="0" vertical="center" wrapText="1"/>
    </xf>
    <xf borderId="8" fillId="6" fontId="1" numFmtId="14" xfId="0" applyAlignment="1" applyBorder="1" applyFont="1" applyNumberFormat="1">
      <alignment readingOrder="0" vertical="center"/>
    </xf>
    <xf borderId="14" fillId="5" fontId="5" numFmtId="164" xfId="0" applyAlignment="1" applyBorder="1" applyFont="1" applyNumberFormat="1">
      <alignment horizontal="center" vertical="center"/>
    </xf>
    <xf borderId="25" fillId="7" fontId="7" numFmtId="164" xfId="0" applyAlignment="1" applyBorder="1" applyFont="1" applyNumberFormat="1">
      <alignment vertical="center"/>
    </xf>
    <xf borderId="26" fillId="0" fontId="3" numFmtId="0" xfId="0" applyBorder="1" applyFont="1"/>
    <xf borderId="26" fillId="0" fontId="1" numFmtId="166" xfId="0" applyAlignment="1" applyBorder="1" applyFont="1" applyNumberFormat="1">
      <alignment readingOrder="0" vertical="center"/>
    </xf>
    <xf borderId="6" fillId="5" fontId="5" numFmtId="164" xfId="0" applyAlignment="1" applyBorder="1" applyFont="1" applyNumberFormat="1">
      <alignment horizontal="center" vertical="center"/>
    </xf>
    <xf borderId="6" fillId="0" fontId="7" numFmtId="164" xfId="0" applyAlignment="1" applyBorder="1" applyFont="1" applyNumberFormat="1">
      <alignment vertical="center"/>
    </xf>
    <xf borderId="27" fillId="5" fontId="1" numFmtId="164" xfId="0" applyAlignment="1" applyBorder="1" applyFont="1" applyNumberFormat="1">
      <alignment shrinkToFit="0" vertical="center" wrapText="1"/>
    </xf>
    <xf borderId="28" fillId="0" fontId="3" numFmtId="0" xfId="0" applyBorder="1" applyFont="1"/>
    <xf borderId="29" fillId="0" fontId="3" numFmtId="0" xfId="0" applyBorder="1" applyFont="1"/>
    <xf borderId="6" fillId="7" fontId="7" numFmtId="164" xfId="0" applyAlignment="1" applyBorder="1" applyFont="1" applyNumberFormat="1">
      <alignment vertical="center"/>
    </xf>
    <xf borderId="30" fillId="0" fontId="3" numFmtId="0" xfId="0" applyBorder="1" applyFont="1"/>
    <xf borderId="31" fillId="0" fontId="3" numFmtId="0" xfId="0" applyBorder="1" applyFont="1"/>
    <xf borderId="32" fillId="0" fontId="3" numFmtId="0" xfId="0" applyBorder="1" applyFont="1"/>
    <xf borderId="8" fillId="6" fontId="1" numFmtId="1" xfId="0" applyAlignment="1" applyBorder="1" applyFont="1" applyNumberFormat="1">
      <alignment readingOrder="0" vertical="center"/>
    </xf>
    <xf borderId="4" fillId="0" fontId="7" numFmtId="166" xfId="0" applyAlignment="1" applyBorder="1" applyFont="1" applyNumberFormat="1">
      <alignment horizontal="left" vertical="center"/>
    </xf>
    <xf borderId="27" fillId="5" fontId="1" numFmtId="164" xfId="0" applyAlignment="1" applyBorder="1" applyFont="1" applyNumberFormat="1">
      <alignment horizontal="left" shrinkToFit="0" vertical="center" wrapText="1"/>
    </xf>
    <xf borderId="33" fillId="0" fontId="3" numFmtId="0" xfId="0" applyBorder="1" applyFont="1"/>
    <xf borderId="24" fillId="2" fontId="5" numFmtId="164" xfId="0" applyAlignment="1" applyBorder="1" applyFont="1" applyNumberFormat="1">
      <alignment horizontal="center" readingOrder="0" vertical="center"/>
    </xf>
    <xf borderId="34" fillId="2" fontId="5" numFmtId="164" xfId="0" applyAlignment="1" applyBorder="1" applyFont="1" applyNumberFormat="1">
      <alignment horizontal="center" vertical="center"/>
    </xf>
    <xf borderId="35" fillId="0" fontId="3" numFmtId="0" xfId="0" applyBorder="1" applyFont="1"/>
    <xf borderId="36" fillId="5" fontId="1" numFmtId="167" xfId="0" applyAlignment="1" applyBorder="1" applyFont="1" applyNumberFormat="1">
      <alignment readingOrder="0" vertical="center"/>
    </xf>
    <xf borderId="8" fillId="6" fontId="1" numFmtId="167" xfId="0" applyAlignment="1" applyBorder="1" applyFont="1" applyNumberFormat="1">
      <alignment vertical="center"/>
    </xf>
    <xf borderId="4" fillId="0" fontId="6" numFmtId="164" xfId="0" applyAlignment="1" applyBorder="1" applyFont="1" applyNumberFormat="1">
      <alignment vertical="center"/>
    </xf>
    <xf borderId="2" fillId="4" fontId="4" numFmtId="164" xfId="0" applyAlignment="1" applyBorder="1" applyFont="1" applyNumberFormat="1">
      <alignment horizontal="center" shrinkToFit="0" vertical="center" wrapText="1"/>
    </xf>
    <xf borderId="2" fillId="2" fontId="5" numFmtId="164" xfId="0" applyAlignment="1" applyBorder="1" applyFont="1" applyNumberFormat="1">
      <alignment horizontal="left" shrinkToFit="0" vertical="center" wrapText="1"/>
    </xf>
    <xf borderId="6" fillId="0" fontId="1" numFmtId="165" xfId="0" applyAlignment="1" applyBorder="1" applyFont="1" applyNumberFormat="1">
      <alignment vertical="center"/>
    </xf>
    <xf borderId="6" fillId="5" fontId="1" numFmtId="164" xfId="0" applyAlignment="1" applyBorder="1" applyFont="1" applyNumberFormat="1">
      <alignment vertical="center"/>
    </xf>
    <xf borderId="6" fillId="5" fontId="7" numFmtId="164" xfId="0" applyAlignment="1" applyBorder="1" applyFont="1" applyNumberFormat="1">
      <alignment vertical="center"/>
    </xf>
    <xf borderId="6" fillId="0" fontId="8" numFmtId="165" xfId="0" applyAlignment="1" applyBorder="1" applyFont="1" applyNumberFormat="1">
      <alignment vertical="center"/>
    </xf>
    <xf borderId="6" fillId="7" fontId="7" numFmtId="164" xfId="0" applyAlignment="1" applyBorder="1" applyFont="1" applyNumberFormat="1">
      <alignment horizontal="left" vertical="center"/>
    </xf>
    <xf borderId="6" fillId="0" fontId="9" numFmtId="165" xfId="0" applyAlignment="1" applyBorder="1" applyFont="1" applyNumberFormat="1">
      <alignment vertical="center"/>
    </xf>
    <xf borderId="25" fillId="7" fontId="7" numFmtId="164" xfId="0" applyAlignment="1" applyBorder="1" applyFont="1" applyNumberFormat="1">
      <alignment horizontal="left" shrinkToFit="0" vertical="center" wrapText="1"/>
    </xf>
    <xf borderId="2" fillId="2" fontId="1" numFmtId="164" xfId="0" applyAlignment="1" applyBorder="1" applyFont="1" applyNumberFormat="1">
      <alignment horizontal="left" vertical="center"/>
    </xf>
    <xf borderId="6" fillId="2" fontId="1" numFmtId="165" xfId="0" applyAlignment="1" applyBorder="1" applyFont="1" applyNumberFormat="1">
      <alignment vertical="center"/>
    </xf>
    <xf borderId="37" fillId="0" fontId="3" numFmtId="0" xfId="0" applyBorder="1" applyFont="1"/>
    <xf borderId="2" fillId="7" fontId="5" numFmtId="164" xfId="0" applyAlignment="1" applyBorder="1" applyFont="1" applyNumberFormat="1">
      <alignment horizontal="left" vertical="center"/>
    </xf>
    <xf borderId="6" fillId="7" fontId="5" numFmtId="165" xfId="0" applyAlignment="1" applyBorder="1" applyFont="1" applyNumberFormat="1">
      <alignment vertical="center"/>
    </xf>
    <xf borderId="1" fillId="2" fontId="1" numFmtId="164" xfId="0" applyAlignment="1" applyBorder="1" applyFont="1" applyNumberFormat="1">
      <alignment horizontal="center" vertical="center"/>
    </xf>
    <xf borderId="10" fillId="4" fontId="5" numFmtId="164" xfId="0" applyAlignment="1" applyBorder="1" applyFont="1" applyNumberFormat="1">
      <alignment horizontal="center" vertical="center"/>
    </xf>
    <xf borderId="38" fillId="0" fontId="3" numFmtId="0" xfId="0" applyBorder="1" applyFont="1"/>
    <xf borderId="39" fillId="4" fontId="5" numFmtId="9" xfId="0" applyAlignment="1" applyBorder="1" applyFont="1" applyNumberFormat="1">
      <alignment vertical="center"/>
    </xf>
    <xf borderId="9" fillId="4" fontId="5" numFmtId="9" xfId="0" applyAlignment="1" applyBorder="1" applyFont="1" applyNumberFormat="1">
      <alignment vertical="center"/>
    </xf>
    <xf borderId="40" fillId="5" fontId="1" numFmtId="164" xfId="0" applyAlignment="1" applyBorder="1" applyFont="1" applyNumberFormat="1">
      <alignment horizontal="left" vertical="center"/>
    </xf>
    <xf borderId="41" fillId="0" fontId="3" numFmtId="0" xfId="0" applyBorder="1" applyFont="1"/>
    <xf borderId="42" fillId="0" fontId="3" numFmtId="0" xfId="0" applyBorder="1" applyFont="1"/>
    <xf borderId="1" fillId="5" fontId="1" numFmtId="9" xfId="0" applyAlignment="1" applyBorder="1" applyFont="1" applyNumberFormat="1">
      <alignment vertical="center"/>
    </xf>
    <xf borderId="43" fillId="5" fontId="1" numFmtId="9" xfId="0" applyAlignment="1" applyBorder="1" applyFont="1" applyNumberFormat="1">
      <alignment vertical="center"/>
    </xf>
    <xf borderId="30" fillId="0" fontId="1" numFmtId="164" xfId="0" applyAlignment="1" applyBorder="1" applyFont="1" applyNumberFormat="1">
      <alignment horizontal="left" vertical="center"/>
    </xf>
    <xf borderId="31" fillId="0" fontId="1" numFmtId="9" xfId="0" applyAlignment="1" applyBorder="1" applyFont="1" applyNumberFormat="1">
      <alignment vertical="center"/>
    </xf>
    <xf borderId="35" fillId="0" fontId="1" numFmtId="9" xfId="0" applyAlignment="1" applyBorder="1" applyFont="1" applyNumberFormat="1">
      <alignment vertical="center"/>
    </xf>
    <xf borderId="10" fillId="4" fontId="5" numFmtId="164" xfId="0" applyAlignment="1" applyBorder="1" applyFont="1" applyNumberFormat="1">
      <alignment horizontal="left" vertical="center"/>
    </xf>
    <xf borderId="39" fillId="4" fontId="5" numFmtId="164" xfId="0" applyAlignment="1" applyBorder="1" applyFont="1" applyNumberFormat="1">
      <alignment horizontal="center" vertical="center"/>
    </xf>
    <xf borderId="9" fillId="4" fontId="5" numFmtId="164" xfId="0" applyAlignment="1" applyBorder="1" applyFont="1" applyNumberFormat="1">
      <alignment horizontal="center" vertical="center"/>
    </xf>
    <xf borderId="44" fillId="0" fontId="1" numFmtId="164" xfId="0" applyAlignment="1" applyBorder="1" applyFont="1" applyNumberFormat="1">
      <alignment horizontal="left" vertical="center"/>
    </xf>
    <xf borderId="0" fillId="0" fontId="1" numFmtId="165" xfId="0" applyAlignment="1" applyFont="1" applyNumberFormat="1">
      <alignment vertical="center"/>
    </xf>
    <xf borderId="45" fillId="0" fontId="1" numFmtId="165" xfId="0" applyAlignment="1" applyBorder="1" applyFont="1" applyNumberFormat="1">
      <alignment vertical="center"/>
    </xf>
    <xf borderId="31" fillId="0" fontId="1" numFmtId="165" xfId="0" applyAlignment="1" applyBorder="1" applyFont="1" applyNumberFormat="1">
      <alignment vertical="center"/>
    </xf>
    <xf borderId="35" fillId="0" fontId="1" numFmtId="165" xfId="0" applyAlignment="1" applyBorder="1" applyFont="1" applyNumberFormat="1">
      <alignment vertical="center"/>
    </xf>
    <xf borderId="1" fillId="2" fontId="10" numFmtId="164" xfId="0" applyAlignment="1" applyBorder="1" applyFont="1" applyNumberFormat="1">
      <alignment horizontal="center" vertical="center"/>
    </xf>
    <xf borderId="10" fillId="4" fontId="10" numFmtId="164" xfId="0" applyAlignment="1" applyBorder="1" applyFont="1" applyNumberFormat="1">
      <alignment horizontal="center" vertical="center"/>
    </xf>
    <xf borderId="46" fillId="3" fontId="11" numFmtId="164" xfId="0" applyAlignment="1" applyBorder="1" applyFont="1" applyNumberFormat="1">
      <alignment horizontal="center" shrinkToFit="0" vertical="center" wrapText="1"/>
    </xf>
    <xf borderId="47" fillId="0" fontId="3" numFmtId="0" xfId="0" applyBorder="1" applyFont="1"/>
    <xf borderId="48" fillId="0" fontId="3" numFmtId="0" xfId="0" applyBorder="1" applyFont="1"/>
    <xf borderId="49" fillId="3" fontId="2" numFmtId="164" xfId="0" applyAlignment="1" applyBorder="1" applyFont="1" applyNumberFormat="1">
      <alignment horizontal="center" shrinkToFit="0" vertical="center" wrapText="1"/>
    </xf>
    <xf borderId="50" fillId="0" fontId="3" numFmtId="0" xfId="0" applyBorder="1" applyFont="1"/>
    <xf borderId="51" fillId="2" fontId="5" numFmtId="164" xfId="0" applyAlignment="1" applyBorder="1" applyFont="1" applyNumberFormat="1">
      <alignment horizontal="left" shrinkToFit="0" vertical="center" wrapText="1"/>
    </xf>
    <xf borderId="52" fillId="2" fontId="5" numFmtId="164" xfId="0" applyAlignment="1" applyBorder="1" applyFont="1" applyNumberFormat="1">
      <alignment horizontal="center" vertical="center"/>
    </xf>
    <xf borderId="51" fillId="5" fontId="1" numFmtId="164" xfId="0" applyAlignment="1" applyBorder="1" applyFont="1" applyNumberFormat="1">
      <alignment horizontal="left" shrinkToFit="0" vertical="center" wrapText="1"/>
    </xf>
    <xf borderId="6" fillId="0" fontId="1" numFmtId="168" xfId="0" applyAlignment="1" applyBorder="1" applyFont="1" applyNumberFormat="1">
      <alignment vertical="center"/>
    </xf>
    <xf borderId="52" fillId="7" fontId="7" numFmtId="164" xfId="0" applyAlignment="1" applyBorder="1" applyFont="1" applyNumberFormat="1">
      <alignment horizontal="left" vertical="center"/>
    </xf>
    <xf borderId="52" fillId="0" fontId="7" numFmtId="164" xfId="0" applyAlignment="1" applyBorder="1" applyFont="1" applyNumberFormat="1">
      <alignment vertical="center"/>
    </xf>
    <xf borderId="6" fillId="0" fontId="1" numFmtId="169" xfId="0" applyAlignment="1" applyBorder="1" applyFont="1" applyNumberFormat="1">
      <alignment vertical="center"/>
    </xf>
    <xf borderId="53" fillId="7" fontId="5" numFmtId="164" xfId="0" applyAlignment="1" applyBorder="1" applyFont="1" applyNumberFormat="1">
      <alignment horizontal="left" vertical="center"/>
    </xf>
    <xf borderId="54" fillId="0" fontId="3" numFmtId="0" xfId="0" applyBorder="1" applyFont="1"/>
    <xf borderId="55" fillId="0" fontId="3" numFmtId="0" xfId="0" applyBorder="1" applyFont="1"/>
    <xf borderId="56" fillId="7" fontId="8" numFmtId="165" xfId="0" applyAlignment="1" applyBorder="1" applyFont="1" applyNumberFormat="1">
      <alignment vertical="center"/>
    </xf>
    <xf borderId="57" fillId="0" fontId="7" numFmtId="164" xfId="0" applyAlignment="1" applyBorder="1" applyFont="1" applyNumberFormat="1">
      <alignment vertical="center"/>
    </xf>
    <xf borderId="58" fillId="3" fontId="2" numFmtId="164" xfId="0" applyAlignment="1" applyBorder="1" applyFont="1" applyNumberFormat="1">
      <alignment horizontal="left" shrinkToFit="0" vertical="top" wrapText="1"/>
    </xf>
    <xf borderId="59" fillId="0" fontId="3" numFmtId="0" xfId="0" applyBorder="1" applyFont="1"/>
    <xf borderId="60" fillId="0" fontId="3" numFmtId="0" xfId="0" applyBorder="1" applyFont="1"/>
    <xf borderId="61" fillId="0" fontId="3" numFmtId="0" xfId="0" applyBorder="1" applyFont="1"/>
    <xf borderId="62" fillId="0" fontId="3" numFmtId="0" xfId="0" applyBorder="1" applyFont="1"/>
    <xf borderId="63" fillId="0" fontId="3" numFmtId="0" xfId="0" applyBorder="1" applyFont="1"/>
    <xf borderId="64" fillId="3" fontId="2" numFmtId="164" xfId="0" applyAlignment="1" applyBorder="1" applyFont="1" applyNumberFormat="1">
      <alignment horizontal="left" shrinkToFit="0" vertical="top" wrapText="1"/>
    </xf>
    <xf borderId="65" fillId="0" fontId="3" numFmtId="0" xfId="0" applyBorder="1" applyFont="1"/>
    <xf borderId="52" fillId="0" fontId="1" numFmtId="164" xfId="0" applyAlignment="1" applyBorder="1" applyFont="1" applyNumberFormat="1">
      <alignment vertical="center"/>
    </xf>
    <xf borderId="57" fillId="0" fontId="1" numFmtId="164" xfId="0" applyAlignment="1" applyBorder="1" applyFont="1" applyNumberFormat="1">
      <alignment vertical="center"/>
    </xf>
    <xf borderId="66" fillId="0" fontId="5" numFmtId="0" xfId="0" applyAlignment="1" applyBorder="1" applyFont="1">
      <alignment horizontal="center"/>
    </xf>
    <xf borderId="67" fillId="0" fontId="3" numFmtId="0" xfId="0" applyBorder="1" applyFont="1"/>
    <xf borderId="68" fillId="0" fontId="3" numFmtId="0" xfId="0" applyBorder="1" applyFont="1"/>
    <xf borderId="1" fillId="5" fontId="1" numFmtId="0" xfId="0" applyBorder="1" applyFont="1"/>
    <xf borderId="1" fillId="5" fontId="1" numFmtId="0" xfId="0" applyAlignment="1" applyBorder="1" applyFont="1">
      <alignment horizontal="right"/>
    </xf>
    <xf borderId="69" fillId="5" fontId="1" numFmtId="14" xfId="0" applyAlignment="1" applyBorder="1" applyFont="1" applyNumberFormat="1">
      <alignment horizontal="center"/>
    </xf>
    <xf borderId="1" fillId="5" fontId="1" numFmtId="14" xfId="0" applyBorder="1" applyFont="1" applyNumberFormat="1"/>
    <xf borderId="69" fillId="5" fontId="1" numFmtId="164" xfId="0" applyAlignment="1" applyBorder="1" applyFont="1" applyNumberFormat="1">
      <alignment horizontal="center"/>
    </xf>
    <xf borderId="69" fillId="3" fontId="12" numFmtId="0" xfId="0" applyAlignment="1" applyBorder="1" applyFont="1">
      <alignment horizontal="center"/>
    </xf>
    <xf borderId="69" fillId="4" fontId="5" numFmtId="0" xfId="0" applyAlignment="1" applyBorder="1" applyFont="1">
      <alignment horizontal="center"/>
    </xf>
    <xf borderId="2" fillId="4" fontId="5" numFmtId="0" xfId="0" applyAlignment="1" applyBorder="1" applyFont="1">
      <alignment horizontal="center"/>
    </xf>
    <xf borderId="46" fillId="4" fontId="5" numFmtId="0" xfId="0" applyAlignment="1" applyBorder="1" applyFont="1">
      <alignment horizontal="center"/>
    </xf>
    <xf borderId="6" fillId="0" fontId="1" numFmtId="0" xfId="0" applyBorder="1" applyFont="1"/>
    <xf borderId="6" fillId="0" fontId="1" numFmtId="165" xfId="0" applyBorder="1" applyFont="1" applyNumberFormat="1"/>
    <xf borderId="6" fillId="0" fontId="1" numFmtId="0" xfId="0" applyAlignment="1" applyBorder="1" applyFont="1">
      <alignment horizontal="center" vertical="top"/>
    </xf>
    <xf borderId="6" fillId="0" fontId="1" numFmtId="164" xfId="0" applyAlignment="1" applyBorder="1" applyFont="1" applyNumberFormat="1">
      <alignment horizontal="center" vertical="top"/>
    </xf>
    <xf borderId="70" fillId="5" fontId="1" numFmtId="0" xfId="0" applyBorder="1" applyFont="1"/>
    <xf borderId="71" fillId="5" fontId="1" numFmtId="0" xfId="0" applyAlignment="1" applyBorder="1" applyFont="1">
      <alignment horizontal="center"/>
    </xf>
    <xf borderId="14" fillId="5" fontId="1" numFmtId="0" xfId="0" applyAlignment="1" applyBorder="1" applyFont="1">
      <alignment horizontal="center"/>
    </xf>
    <xf borderId="52" fillId="5" fontId="1" numFmtId="0" xfId="0" applyAlignment="1" applyBorder="1" applyFont="1">
      <alignment horizontal="center"/>
    </xf>
    <xf borderId="72" fillId="0" fontId="1" numFmtId="0" xfId="0" applyBorder="1" applyFont="1"/>
    <xf borderId="52" fillId="0" fontId="1" numFmtId="166" xfId="0" applyAlignment="1" applyBorder="1" applyFont="1" applyNumberFormat="1">
      <alignment horizontal="right"/>
    </xf>
    <xf borderId="14" fillId="5" fontId="1" numFmtId="0" xfId="0" applyAlignment="1" applyBorder="1" applyFont="1">
      <alignment horizontal="center" vertical="center"/>
    </xf>
    <xf borderId="52" fillId="0" fontId="1" numFmtId="0" xfId="0" applyAlignment="1" applyBorder="1" applyFont="1">
      <alignment horizontal="center" vertical="center"/>
    </xf>
    <xf borderId="4" fillId="0" fontId="1" numFmtId="1" xfId="0" applyAlignment="1" applyBorder="1" applyFont="1" applyNumberFormat="1">
      <alignment horizontal="center" vertical="center"/>
    </xf>
    <xf borderId="52" fillId="0" fontId="1" numFmtId="1" xfId="0" applyAlignment="1" applyBorder="1" applyFont="1" applyNumberFormat="1">
      <alignment horizontal="center" vertical="center"/>
    </xf>
    <xf borderId="73" fillId="0" fontId="1" numFmtId="0" xfId="0" applyBorder="1" applyFont="1"/>
    <xf borderId="73" fillId="0" fontId="1" numFmtId="165" xfId="0" applyBorder="1" applyFont="1" applyNumberFormat="1"/>
    <xf borderId="74" fillId="0" fontId="1" numFmtId="0" xfId="0" applyBorder="1" applyFont="1"/>
    <xf borderId="57" fillId="0" fontId="1" numFmtId="165" xfId="0" applyAlignment="1" applyBorder="1" applyFont="1" applyNumberFormat="1">
      <alignment horizontal="right"/>
    </xf>
    <xf borderId="75" fillId="5" fontId="1" numFmtId="0" xfId="0" applyBorder="1" applyFont="1"/>
    <xf borderId="76" fillId="5" fontId="1" numFmtId="0" xfId="0" applyBorder="1" applyFont="1"/>
    <xf borderId="24" fillId="6" fontId="1" numFmtId="0" xfId="0" applyBorder="1" applyFont="1"/>
    <xf borderId="24" fillId="6" fontId="1" numFmtId="165" xfId="0" applyBorder="1" applyFont="1" applyNumberFormat="1"/>
    <xf borderId="2" fillId="4" fontId="5" numFmtId="164" xfId="0" applyAlignment="1" applyBorder="1" applyFont="1" applyNumberFormat="1">
      <alignment horizontal="left" shrinkToFit="0" vertical="top" wrapText="1"/>
    </xf>
    <xf borderId="6" fillId="4" fontId="5" numFmtId="164" xfId="0" applyAlignment="1" applyBorder="1" applyFont="1" applyNumberFormat="1">
      <alignment horizontal="center"/>
    </xf>
    <xf borderId="2" fillId="5" fontId="6" numFmtId="164" xfId="0" applyAlignment="1" applyBorder="1" applyFont="1" applyNumberFormat="1">
      <alignment horizontal="left" shrinkToFit="0" vertical="center" wrapText="1"/>
    </xf>
    <xf borderId="6" fillId="7" fontId="13" numFmtId="0" xfId="0" applyAlignment="1" applyBorder="1" applyFont="1">
      <alignment horizontal="center" vertical="center"/>
    </xf>
    <xf borderId="77" fillId="5" fontId="1" numFmtId="0" xfId="0" applyAlignment="1" applyBorder="1" applyFont="1">
      <alignment horizontal="left" shrinkToFit="0" vertical="top" wrapText="1"/>
    </xf>
    <xf borderId="78" fillId="0" fontId="3" numFmtId="0" xfId="0" applyBorder="1" applyFont="1"/>
    <xf borderId="6" fillId="0" fontId="1" numFmtId="0" xfId="0" applyAlignment="1" applyBorder="1" applyFont="1">
      <alignment horizontal="center" vertical="center"/>
    </xf>
    <xf borderId="6" fillId="0" fontId="7" numFmtId="0" xfId="0" applyAlignment="1" applyBorder="1" applyFont="1">
      <alignment horizontal="center" vertical="center"/>
    </xf>
    <xf borderId="79" fillId="0" fontId="3" numFmtId="0" xfId="0" applyBorder="1" applyFont="1"/>
    <xf borderId="45" fillId="0" fontId="3" numFmtId="0" xfId="0" applyBorder="1" applyFont="1"/>
    <xf borderId="6" fillId="0" fontId="1" numFmtId="166" xfId="0" applyAlignment="1" applyBorder="1" applyFont="1" applyNumberFormat="1">
      <alignment vertical="center"/>
    </xf>
    <xf borderId="80" fillId="0" fontId="3" numFmtId="0" xfId="0" applyBorder="1" applyFont="1"/>
    <xf borderId="81" fillId="0" fontId="3" numFmtId="0" xfId="0" applyBorder="1" applyFont="1"/>
    <xf borderId="24" fillId="6" fontId="5" numFmtId="0" xfId="0" applyBorder="1" applyFont="1"/>
    <xf borderId="24" fillId="6" fontId="5" numFmtId="165" xfId="0" applyBorder="1" applyFont="1" applyNumberFormat="1"/>
    <xf borderId="82" fillId="5" fontId="1" numFmtId="0" xfId="0" applyBorder="1" applyFont="1"/>
    <xf borderId="83" fillId="5" fontId="1" numFmtId="164" xfId="0" applyAlignment="1" applyBorder="1" applyFont="1" applyNumberFormat="1">
      <alignment horizontal="left" vertical="center"/>
    </xf>
    <xf borderId="2" fillId="4" fontId="5" numFmtId="164" xfId="0" applyAlignment="1" applyBorder="1" applyFont="1" applyNumberFormat="1">
      <alignment horizontal="left"/>
    </xf>
    <xf borderId="6" fillId="4" fontId="5" numFmtId="9" xfId="0" applyBorder="1" applyFont="1" applyNumberFormat="1"/>
    <xf borderId="2" fillId="5" fontId="1" numFmtId="164" xfId="0" applyAlignment="1" applyBorder="1" applyFont="1" applyNumberFormat="1">
      <alignment horizontal="left" vertical="center"/>
    </xf>
    <xf borderId="6" fillId="5" fontId="1" numFmtId="9" xfId="0" applyBorder="1" applyFont="1" applyNumberFormat="1"/>
    <xf borderId="10" fillId="5" fontId="6" numFmtId="164" xfId="0" applyAlignment="1" applyBorder="1" applyFont="1" applyNumberFormat="1">
      <alignment horizontal="left" shrinkToFit="0" vertical="center" wrapText="1"/>
    </xf>
    <xf borderId="25" fillId="0" fontId="1" numFmtId="165" xfId="0" applyAlignment="1" applyBorder="1" applyFont="1" applyNumberFormat="1">
      <alignment vertical="center"/>
    </xf>
    <xf borderId="25" fillId="0" fontId="7" numFmtId="0" xfId="0" applyAlignment="1" applyBorder="1" applyFont="1">
      <alignment vertical="center"/>
    </xf>
    <xf borderId="2" fillId="0" fontId="1" numFmtId="164" xfId="0" applyAlignment="1" applyBorder="1" applyFont="1" applyNumberFormat="1">
      <alignment horizontal="left"/>
    </xf>
    <xf borderId="66" fillId="7" fontId="5" numFmtId="164" xfId="0" applyAlignment="1" applyBorder="1" applyFont="1" applyNumberFormat="1">
      <alignment horizontal="left" vertical="center"/>
    </xf>
    <xf borderId="84" fillId="0" fontId="3" numFmtId="0" xfId="0" applyBorder="1" applyFont="1"/>
    <xf borderId="85" fillId="0" fontId="8" numFmtId="165" xfId="0" applyAlignment="1" applyBorder="1" applyFont="1" applyNumberFormat="1">
      <alignment vertical="center"/>
    </xf>
    <xf borderId="86" fillId="0" fontId="7" numFmtId="0" xfId="0" applyAlignment="1" applyBorder="1" applyFont="1">
      <alignment vertical="center"/>
    </xf>
    <xf borderId="1" fillId="5" fontId="1" numFmtId="164" xfId="0" applyBorder="1" applyFont="1" applyNumberFormat="1"/>
    <xf borderId="1" fillId="5" fontId="5" numFmtId="164" xfId="0" applyAlignment="1" applyBorder="1" applyFont="1" applyNumberFormat="1">
      <alignment vertical="top"/>
    </xf>
    <xf borderId="87" fillId="4" fontId="5" numFmtId="164" xfId="0" applyAlignment="1" applyBorder="1" applyFont="1" applyNumberFormat="1">
      <alignment horizontal="left"/>
    </xf>
    <xf borderId="88" fillId="0" fontId="3" numFmtId="0" xfId="0" applyBorder="1" applyFont="1"/>
    <xf borderId="89" fillId="4" fontId="5" numFmtId="164" xfId="0" applyAlignment="1" applyBorder="1" applyFont="1" applyNumberFormat="1">
      <alignment horizontal="center"/>
    </xf>
    <xf borderId="90" fillId="4" fontId="5" numFmtId="164" xfId="0" applyAlignment="1" applyBorder="1" applyFont="1" applyNumberFormat="1">
      <alignment horizontal="center"/>
    </xf>
    <xf borderId="1" fillId="5" fontId="5" numFmtId="0" xfId="0" applyBorder="1" applyFont="1"/>
    <xf borderId="51" fillId="0" fontId="1" numFmtId="164" xfId="0" applyAlignment="1" applyBorder="1" applyFont="1" applyNumberFormat="1">
      <alignment horizontal="left"/>
    </xf>
    <xf borderId="3" fillId="0" fontId="1" numFmtId="164" xfId="0" applyAlignment="1" applyBorder="1" applyFont="1" applyNumberFormat="1">
      <alignment horizontal="left"/>
    </xf>
    <xf borderId="52" fillId="0" fontId="1" numFmtId="165" xfId="0" applyBorder="1" applyFont="1" applyNumberFormat="1"/>
    <xf borderId="53" fillId="0" fontId="1" numFmtId="164" xfId="0" applyAlignment="1" applyBorder="1" applyFont="1" applyNumberFormat="1">
      <alignment horizontal="left"/>
    </xf>
    <xf borderId="56" fillId="0" fontId="1" numFmtId="165" xfId="0" applyBorder="1" applyFont="1" applyNumberFormat="1"/>
    <xf borderId="57" fillId="0" fontId="1" numFmtId="165" xfId="0" applyBorder="1" applyFont="1" applyNumberFormat="1"/>
    <xf borderId="1" fillId="5" fontId="4" numFmtId="164" xfId="0" applyAlignment="1" applyBorder="1" applyFont="1" applyNumberFormat="1">
      <alignment shrinkToFit="0" vertical="center" wrapText="1"/>
    </xf>
    <xf borderId="66" fillId="4" fontId="5" numFmtId="0" xfId="0" applyAlignment="1" applyBorder="1" applyFont="1">
      <alignment horizontal="center"/>
    </xf>
    <xf borderId="91" fillId="7" fontId="1" numFmtId="164" xfId="0" applyAlignment="1" applyBorder="1" applyFont="1" applyNumberFormat="1">
      <alignment horizontal="left" shrinkToFit="0" vertical="top" wrapText="1"/>
    </xf>
    <xf borderId="27" fillId="7" fontId="1" numFmtId="164" xfId="0" applyAlignment="1" applyBorder="1" applyFont="1" applyNumberFormat="1">
      <alignment horizontal="left" shrinkToFit="0" wrapText="1"/>
    </xf>
    <xf borderId="44" fillId="0" fontId="3" numFmtId="0" xfId="0" applyBorder="1" applyFont="1"/>
    <xf borderId="27" fillId="7" fontId="1" numFmtId="0" xfId="0" applyAlignment="1" applyBorder="1" applyFont="1">
      <alignment horizontal="left" shrinkToFit="0" vertical="top" wrapText="1"/>
    </xf>
    <xf borderId="2" fillId="7" fontId="1" numFmtId="0" xfId="0" applyAlignment="1" applyBorder="1" applyFont="1">
      <alignment horizontal="left" vertical="top"/>
    </xf>
    <xf borderId="92" fillId="8" fontId="14" numFmtId="164" xfId="0" applyAlignment="1" applyBorder="1" applyFill="1" applyFont="1" applyNumberFormat="1">
      <alignment horizontal="left" shrinkToFit="0" vertical="top" wrapText="1"/>
    </xf>
    <xf borderId="93" fillId="0" fontId="3" numFmtId="0" xfId="0" applyBorder="1" applyFont="1"/>
    <xf borderId="94" fillId="0" fontId="3" numFmtId="0" xfId="0" applyBorder="1" applyFont="1"/>
    <xf borderId="95" fillId="0" fontId="3" numFmtId="0" xfId="0" applyBorder="1" applyFont="1"/>
    <xf borderId="96" fillId="0" fontId="3" numFmtId="0" xfId="0" applyBorder="1" applyFont="1"/>
    <xf borderId="97" fillId="0" fontId="3" numFmtId="0" xfId="0" applyBorder="1" applyFont="1"/>
    <xf borderId="98" fillId="0" fontId="3" numFmtId="0" xfId="0" applyBorder="1" applyFont="1"/>
    <xf borderId="99" fillId="0" fontId="3" numFmtId="0" xfId="0" applyBorder="1" applyFont="1"/>
    <xf borderId="100" fillId="5" fontId="5" numFmtId="0" xfId="0" applyAlignment="1" applyBorder="1" applyFont="1">
      <alignment horizontal="center"/>
    </xf>
    <xf borderId="101" fillId="0" fontId="3" numFmtId="0" xfId="0" applyBorder="1" applyFont="1"/>
    <xf borderId="69" fillId="5" fontId="5" numFmtId="0" xfId="0" applyAlignment="1" applyBorder="1" applyFont="1">
      <alignment horizontal="center"/>
    </xf>
  </cellXfs>
  <cellStyles count="1">
    <cellStyle xfId="0" name="Normal" builtinId="0"/>
  </cellStyles>
  <dxfs count="1">
    <dxf>
      <font>
        <color rgb="FF9C0006"/>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2" width="10.71"/>
    <col customWidth="1" min="3" max="3" width="16.86"/>
    <col customWidth="1" min="4" max="4" width="3.29"/>
    <col customWidth="1" min="5" max="5" width="15.29"/>
    <col customWidth="1" min="6" max="6" width="21.71"/>
    <col customWidth="1" min="7" max="8" width="14.71"/>
    <col customWidth="1" min="9" max="9" width="50.0"/>
    <col customWidth="1" min="10" max="10" width="2.71"/>
    <col customWidth="1" min="11" max="26" width="9.14"/>
  </cols>
  <sheetData>
    <row r="1">
      <c r="A1" s="1"/>
      <c r="B1" s="1"/>
      <c r="C1" s="1"/>
      <c r="D1" s="1"/>
      <c r="E1" s="1"/>
      <c r="F1" s="1"/>
      <c r="G1" s="1"/>
      <c r="H1" s="1"/>
      <c r="I1" s="1"/>
      <c r="J1" s="1"/>
      <c r="K1" s="2"/>
      <c r="L1" s="2"/>
      <c r="M1" s="2"/>
      <c r="N1" s="3"/>
      <c r="O1" s="3"/>
      <c r="P1" s="3"/>
      <c r="Q1" s="3"/>
      <c r="R1" s="3"/>
      <c r="S1" s="3"/>
      <c r="T1" s="3"/>
      <c r="U1" s="3"/>
      <c r="V1" s="3"/>
      <c r="W1" s="3"/>
      <c r="X1" s="3"/>
      <c r="Y1" s="3"/>
      <c r="Z1" s="3"/>
    </row>
    <row r="2" ht="61.5" customHeight="1">
      <c r="A2" s="1"/>
      <c r="B2" s="4" t="s">
        <v>0</v>
      </c>
      <c r="C2" s="5"/>
      <c r="D2" s="5"/>
      <c r="E2" s="5"/>
      <c r="F2" s="5"/>
      <c r="G2" s="5"/>
      <c r="H2" s="5"/>
      <c r="I2" s="6"/>
      <c r="J2" s="1"/>
      <c r="K2" s="2"/>
      <c r="L2" s="2"/>
      <c r="M2" s="2"/>
      <c r="N2" s="3"/>
      <c r="O2" s="3"/>
      <c r="P2" s="3"/>
      <c r="Q2" s="3"/>
      <c r="R2" s="3"/>
      <c r="S2" s="3"/>
      <c r="T2" s="3"/>
      <c r="U2" s="3"/>
      <c r="V2" s="3"/>
      <c r="W2" s="3"/>
      <c r="X2" s="3"/>
      <c r="Y2" s="3"/>
      <c r="Z2" s="3"/>
    </row>
    <row r="3">
      <c r="A3" s="7"/>
      <c r="B3" s="8" t="s">
        <v>1</v>
      </c>
      <c r="C3" s="5"/>
      <c r="D3" s="5"/>
      <c r="E3" s="5"/>
      <c r="F3" s="5"/>
      <c r="G3" s="5"/>
      <c r="H3" s="5"/>
      <c r="I3" s="6"/>
      <c r="J3" s="7"/>
      <c r="K3" s="2"/>
      <c r="L3" s="2"/>
      <c r="M3" s="2"/>
      <c r="N3" s="3"/>
      <c r="O3" s="3"/>
      <c r="P3" s="3"/>
      <c r="Q3" s="3"/>
      <c r="R3" s="3"/>
      <c r="S3" s="3"/>
      <c r="T3" s="3"/>
      <c r="U3" s="3"/>
      <c r="V3" s="3"/>
      <c r="W3" s="3"/>
      <c r="X3" s="3"/>
      <c r="Y3" s="3"/>
      <c r="Z3" s="3"/>
    </row>
    <row r="4" ht="14.25" customHeight="1">
      <c r="A4" s="7"/>
      <c r="B4" s="9" t="s">
        <v>2</v>
      </c>
      <c r="C4" s="5"/>
      <c r="D4" s="5"/>
      <c r="E4" s="5"/>
      <c r="F4" s="6"/>
      <c r="G4" s="10" t="s">
        <v>3</v>
      </c>
      <c r="H4" s="11" t="s">
        <v>4</v>
      </c>
      <c r="I4" s="11" t="s">
        <v>5</v>
      </c>
      <c r="J4" s="7"/>
      <c r="K4" s="2"/>
      <c r="L4" s="2"/>
      <c r="M4" s="2"/>
      <c r="N4" s="3"/>
      <c r="O4" s="3"/>
      <c r="P4" s="3"/>
      <c r="Q4" s="3"/>
      <c r="R4" s="3"/>
      <c r="S4" s="3"/>
      <c r="T4" s="3"/>
      <c r="U4" s="3"/>
      <c r="V4" s="3"/>
      <c r="W4" s="3"/>
      <c r="X4" s="3"/>
      <c r="Y4" s="3"/>
      <c r="Z4" s="3"/>
    </row>
    <row r="5">
      <c r="A5" s="7"/>
      <c r="B5" s="12" t="s">
        <v>6</v>
      </c>
      <c r="C5" s="5"/>
      <c r="D5" s="5"/>
      <c r="E5" s="5"/>
      <c r="F5" s="13"/>
      <c r="G5" s="14">
        <v>4625.33</v>
      </c>
      <c r="H5" s="15">
        <f>+G5*12</f>
        <v>55503.96</v>
      </c>
      <c r="I5" s="16"/>
      <c r="J5" s="7"/>
      <c r="K5" s="2"/>
      <c r="L5" s="2"/>
      <c r="M5" s="2"/>
      <c r="N5" s="3"/>
      <c r="O5" s="3"/>
      <c r="P5" s="3"/>
      <c r="Q5" s="3"/>
      <c r="R5" s="3"/>
      <c r="S5" s="3"/>
      <c r="T5" s="3"/>
      <c r="U5" s="3"/>
      <c r="V5" s="3"/>
      <c r="W5" s="3"/>
      <c r="X5" s="3"/>
      <c r="Y5" s="3"/>
      <c r="Z5" s="3"/>
    </row>
    <row r="6">
      <c r="A6" s="7"/>
      <c r="B6" s="17" t="s">
        <v>7</v>
      </c>
      <c r="C6" s="18"/>
      <c r="D6" s="18"/>
      <c r="E6" s="18"/>
      <c r="F6" s="19"/>
      <c r="G6" s="20">
        <v>1100.0</v>
      </c>
      <c r="H6" s="14">
        <v>42000.0</v>
      </c>
      <c r="I6" s="21" t="s">
        <v>8</v>
      </c>
      <c r="J6" s="7"/>
      <c r="K6" s="2"/>
      <c r="L6" s="2"/>
      <c r="M6" s="2"/>
      <c r="N6" s="3"/>
      <c r="O6" s="3"/>
      <c r="P6" s="3"/>
      <c r="Q6" s="3"/>
      <c r="R6" s="3"/>
      <c r="S6" s="3"/>
      <c r="T6" s="3"/>
      <c r="U6" s="3"/>
      <c r="V6" s="3"/>
      <c r="W6" s="3"/>
      <c r="X6" s="3"/>
      <c r="Y6" s="3"/>
      <c r="Z6" s="3"/>
    </row>
    <row r="7" ht="15.75" customHeight="1">
      <c r="A7" s="7"/>
      <c r="B7" s="17" t="s">
        <v>9</v>
      </c>
      <c r="C7" s="18"/>
      <c r="D7" s="18"/>
      <c r="E7" s="18"/>
      <c r="F7" s="19"/>
      <c r="G7" s="22">
        <v>7500.0</v>
      </c>
      <c r="H7" s="23">
        <v>90000.0</v>
      </c>
      <c r="I7" s="24" t="s">
        <v>10</v>
      </c>
      <c r="J7" s="7"/>
      <c r="K7" s="2"/>
      <c r="L7" s="2"/>
      <c r="M7" s="2"/>
      <c r="N7" s="3"/>
      <c r="O7" s="3"/>
      <c r="P7" s="3"/>
      <c r="Q7" s="3"/>
      <c r="R7" s="3"/>
      <c r="S7" s="3"/>
      <c r="T7" s="3"/>
      <c r="U7" s="3"/>
      <c r="V7" s="3"/>
      <c r="W7" s="3"/>
      <c r="X7" s="3"/>
      <c r="Y7" s="3"/>
      <c r="Z7" s="3"/>
    </row>
    <row r="8">
      <c r="A8" s="7"/>
      <c r="B8" s="25" t="s">
        <v>11</v>
      </c>
      <c r="C8" s="26"/>
      <c r="D8" s="26"/>
      <c r="E8" s="26"/>
      <c r="F8" s="27"/>
      <c r="G8" s="28"/>
      <c r="H8" s="29"/>
      <c r="I8" s="30"/>
      <c r="J8" s="7"/>
      <c r="K8" s="2"/>
      <c r="L8" s="2"/>
      <c r="M8" s="2"/>
      <c r="N8" s="3"/>
      <c r="O8" s="3"/>
      <c r="P8" s="3"/>
      <c r="Q8" s="3"/>
      <c r="R8" s="3"/>
      <c r="S8" s="3"/>
      <c r="T8" s="3"/>
      <c r="U8" s="3"/>
      <c r="V8" s="3"/>
      <c r="W8" s="3"/>
      <c r="X8" s="3"/>
      <c r="Y8" s="3"/>
      <c r="Z8" s="3"/>
    </row>
    <row r="9" ht="13.5" customHeight="1">
      <c r="A9" s="7"/>
      <c r="B9" s="31" t="s">
        <v>12</v>
      </c>
      <c r="C9" s="26"/>
      <c r="D9" s="26"/>
      <c r="E9" s="26"/>
      <c r="F9" s="27"/>
      <c r="G9" s="32"/>
      <c r="H9" s="33"/>
      <c r="I9" s="34"/>
      <c r="J9" s="7"/>
      <c r="K9" s="2"/>
      <c r="L9" s="2"/>
      <c r="M9" s="2"/>
      <c r="N9" s="3"/>
      <c r="O9" s="3"/>
      <c r="P9" s="3"/>
      <c r="Q9" s="3"/>
      <c r="R9" s="3"/>
      <c r="S9" s="3"/>
      <c r="T9" s="3"/>
      <c r="U9" s="3"/>
      <c r="V9" s="3"/>
      <c r="W9" s="3"/>
      <c r="X9" s="3"/>
      <c r="Y9" s="3"/>
      <c r="Z9" s="3"/>
    </row>
    <row r="10" ht="15.75" customHeight="1">
      <c r="A10" s="7"/>
      <c r="B10" s="35" t="s">
        <v>13</v>
      </c>
      <c r="C10" s="5"/>
      <c r="D10" s="5"/>
      <c r="E10" s="5"/>
      <c r="F10" s="13"/>
      <c r="G10" s="36">
        <v>31952.0</v>
      </c>
      <c r="H10" s="37"/>
      <c r="I10" s="38" t="s">
        <v>14</v>
      </c>
      <c r="J10" s="7"/>
      <c r="K10" s="2"/>
      <c r="L10" s="2"/>
      <c r="M10" s="2"/>
      <c r="N10" s="3"/>
      <c r="O10" s="3"/>
      <c r="P10" s="3"/>
      <c r="Q10" s="3"/>
      <c r="R10" s="3"/>
      <c r="S10" s="3"/>
      <c r="T10" s="3"/>
      <c r="U10" s="3"/>
      <c r="V10" s="3"/>
      <c r="W10" s="3"/>
      <c r="X10" s="3"/>
      <c r="Y10" s="3"/>
      <c r="Z10" s="3"/>
    </row>
    <row r="11">
      <c r="A11" s="7"/>
      <c r="B11" s="35" t="s">
        <v>15</v>
      </c>
      <c r="C11" s="5"/>
      <c r="D11" s="5"/>
      <c r="E11" s="5"/>
      <c r="F11" s="13"/>
      <c r="G11" s="36">
        <v>44217.0</v>
      </c>
      <c r="H11" s="37" t="s">
        <v>16</v>
      </c>
      <c r="I11" s="39"/>
      <c r="J11" s="7"/>
      <c r="K11" s="2"/>
      <c r="L11" s="2"/>
      <c r="M11" s="2"/>
      <c r="N11" s="3"/>
      <c r="O11" s="3"/>
      <c r="P11" s="3"/>
      <c r="Q11" s="3"/>
      <c r="R11" s="3"/>
      <c r="S11" s="3"/>
      <c r="T11" s="3"/>
      <c r="U11" s="3"/>
      <c r="V11" s="3"/>
      <c r="W11" s="3"/>
      <c r="X11" s="3"/>
      <c r="Y11" s="3"/>
      <c r="Z11" s="3"/>
    </row>
    <row r="12" ht="16.5" customHeight="1">
      <c r="A12" s="7"/>
      <c r="B12" s="35" t="s">
        <v>17</v>
      </c>
      <c r="C12" s="5"/>
      <c r="D12" s="5"/>
      <c r="E12" s="5"/>
      <c r="F12" s="6"/>
      <c r="G12" s="40">
        <v>33.0</v>
      </c>
      <c r="H12" s="41" t="str">
        <f>DATEDIF(G10,G11,"y")&amp;" y, "&amp;DATEDIF(G10,G11,"ym")&amp;" mo"</f>
        <v>33 y, 6 mo</v>
      </c>
      <c r="I12" s="42"/>
      <c r="J12" s="7"/>
      <c r="K12" s="2"/>
      <c r="L12" s="2"/>
      <c r="M12" s="2"/>
      <c r="N12" s="3"/>
      <c r="O12" s="3"/>
      <c r="P12" s="3"/>
      <c r="Q12" s="3"/>
      <c r="R12" s="3"/>
      <c r="S12" s="3"/>
      <c r="T12" s="3"/>
      <c r="U12" s="3"/>
      <c r="V12" s="3"/>
      <c r="W12" s="3"/>
      <c r="X12" s="3"/>
      <c r="Y12" s="3"/>
      <c r="Z12" s="3"/>
    </row>
    <row r="13" ht="16.5" customHeight="1">
      <c r="A13" s="7"/>
      <c r="B13" s="43" t="s">
        <v>18</v>
      </c>
      <c r="C13" s="44"/>
      <c r="D13" s="44"/>
      <c r="E13" s="44"/>
      <c r="F13" s="45"/>
      <c r="G13" s="10" t="s">
        <v>19</v>
      </c>
      <c r="H13" s="10" t="s">
        <v>20</v>
      </c>
      <c r="I13" s="46" t="s">
        <v>21</v>
      </c>
      <c r="J13" s="7"/>
      <c r="K13" s="2"/>
      <c r="L13" s="2"/>
      <c r="M13" s="2"/>
      <c r="N13" s="3"/>
      <c r="O13" s="3"/>
      <c r="P13" s="3"/>
      <c r="Q13" s="3"/>
      <c r="R13" s="3"/>
      <c r="S13" s="3"/>
      <c r="T13" s="3"/>
      <c r="U13" s="3"/>
      <c r="V13" s="3"/>
      <c r="W13" s="3"/>
      <c r="X13" s="3"/>
      <c r="Y13" s="3"/>
      <c r="Z13" s="3"/>
    </row>
    <row r="14">
      <c r="A14" s="7"/>
      <c r="B14" s="47"/>
      <c r="C14" s="48"/>
      <c r="D14" s="48"/>
      <c r="E14" s="48"/>
      <c r="F14" s="49"/>
      <c r="G14" s="50">
        <v>9.0</v>
      </c>
      <c r="H14" s="50">
        <v>9.0</v>
      </c>
      <c r="I14" s="51">
        <f>G14+(H14/12)</f>
        <v>9.75</v>
      </c>
      <c r="J14" s="7"/>
      <c r="K14" s="2"/>
      <c r="L14" s="2"/>
      <c r="M14" s="2"/>
      <c r="N14" s="3"/>
      <c r="O14" s="3"/>
      <c r="P14" s="3"/>
      <c r="Q14" s="3"/>
      <c r="R14" s="3"/>
      <c r="S14" s="3"/>
      <c r="T14" s="3"/>
      <c r="U14" s="3"/>
      <c r="V14" s="3"/>
      <c r="W14" s="3"/>
      <c r="X14" s="3"/>
      <c r="Y14" s="3"/>
      <c r="Z14" s="3"/>
    </row>
    <row r="15" ht="15.0" customHeight="1">
      <c r="A15" s="7"/>
      <c r="B15" s="52" t="s">
        <v>22</v>
      </c>
      <c r="C15" s="44"/>
      <c r="D15" s="44"/>
      <c r="E15" s="44"/>
      <c r="F15" s="53"/>
      <c r="G15" s="54" t="s">
        <v>23</v>
      </c>
      <c r="H15" s="55" t="s">
        <v>4</v>
      </c>
      <c r="I15" s="16"/>
      <c r="J15" s="7"/>
      <c r="K15" s="2"/>
      <c r="L15" s="2"/>
      <c r="M15" s="2"/>
      <c r="N15" s="3"/>
      <c r="O15" s="3"/>
      <c r="P15" s="3"/>
      <c r="Q15" s="3"/>
      <c r="R15" s="3"/>
      <c r="S15" s="3"/>
      <c r="T15" s="3"/>
      <c r="U15" s="3"/>
      <c r="V15" s="3"/>
      <c r="W15" s="3"/>
      <c r="X15" s="3"/>
      <c r="Y15" s="3"/>
      <c r="Z15" s="3"/>
    </row>
    <row r="16">
      <c r="A16" s="7"/>
      <c r="B16" s="47"/>
      <c r="C16" s="48"/>
      <c r="D16" s="48"/>
      <c r="E16" s="48"/>
      <c r="F16" s="56"/>
      <c r="G16" s="57"/>
      <c r="H16" s="58">
        <v>86000.0</v>
      </c>
      <c r="I16" s="59"/>
      <c r="J16" s="7"/>
      <c r="K16" s="2"/>
      <c r="L16" s="2"/>
      <c r="M16" s="2"/>
      <c r="N16" s="3"/>
      <c r="O16" s="3"/>
      <c r="P16" s="3"/>
      <c r="Q16" s="3"/>
      <c r="R16" s="3"/>
      <c r="S16" s="3"/>
      <c r="T16" s="3"/>
      <c r="U16" s="3"/>
      <c r="V16" s="3"/>
      <c r="W16" s="3"/>
      <c r="X16" s="3"/>
      <c r="Y16" s="3"/>
      <c r="Z16" s="3"/>
    </row>
    <row r="17">
      <c r="A17" s="7"/>
      <c r="B17" s="7"/>
      <c r="C17" s="7"/>
      <c r="D17" s="7"/>
      <c r="E17" s="7"/>
      <c r="F17" s="7"/>
      <c r="G17" s="7"/>
      <c r="H17" s="7"/>
      <c r="I17" s="7"/>
      <c r="J17" s="7"/>
      <c r="K17" s="2"/>
      <c r="L17" s="2"/>
      <c r="M17" s="2"/>
      <c r="N17" s="3"/>
      <c r="O17" s="3"/>
      <c r="P17" s="3"/>
      <c r="Q17" s="3"/>
      <c r="R17" s="3"/>
      <c r="S17" s="3"/>
      <c r="T17" s="3"/>
      <c r="U17" s="3"/>
      <c r="V17" s="3"/>
      <c r="W17" s="3"/>
      <c r="X17" s="3"/>
      <c r="Y17" s="3"/>
      <c r="Z17" s="3"/>
    </row>
    <row r="18">
      <c r="A18" s="7"/>
      <c r="B18" s="60" t="s">
        <v>24</v>
      </c>
      <c r="C18" s="5"/>
      <c r="D18" s="5"/>
      <c r="E18" s="5"/>
      <c r="F18" s="5"/>
      <c r="G18" s="5"/>
      <c r="H18" s="5"/>
      <c r="I18" s="6"/>
      <c r="J18" s="7"/>
      <c r="K18" s="2"/>
      <c r="L18" s="2"/>
      <c r="M18" s="2"/>
      <c r="N18" s="3"/>
      <c r="O18" s="3"/>
      <c r="P18" s="3"/>
      <c r="Q18" s="3"/>
      <c r="R18" s="3"/>
      <c r="S18" s="3"/>
      <c r="T18" s="3"/>
      <c r="U18" s="3"/>
      <c r="V18" s="3"/>
      <c r="W18" s="3"/>
      <c r="X18" s="3"/>
      <c r="Y18" s="3"/>
      <c r="Z18" s="3"/>
    </row>
    <row r="19">
      <c r="A19" s="7"/>
      <c r="B19" s="61" t="s">
        <v>25</v>
      </c>
      <c r="C19" s="5"/>
      <c r="D19" s="5"/>
      <c r="E19" s="5"/>
      <c r="F19" s="6"/>
      <c r="G19" s="11" t="s">
        <v>3</v>
      </c>
      <c r="H19" s="11" t="s">
        <v>4</v>
      </c>
      <c r="I19" s="11" t="s">
        <v>5</v>
      </c>
      <c r="J19" s="7"/>
      <c r="K19" s="2"/>
      <c r="L19" s="2"/>
      <c r="M19" s="2"/>
      <c r="N19" s="3"/>
      <c r="O19" s="3"/>
      <c r="P19" s="3"/>
      <c r="Q19" s="3"/>
      <c r="R19" s="3"/>
      <c r="S19" s="3"/>
      <c r="T19" s="3"/>
      <c r="U19" s="3"/>
      <c r="V19" s="3"/>
      <c r="W19" s="3"/>
      <c r="X19" s="3"/>
      <c r="Y19" s="3"/>
      <c r="Z19" s="3"/>
    </row>
    <row r="20">
      <c r="A20" s="7"/>
      <c r="B20" s="12" t="s">
        <v>26</v>
      </c>
      <c r="C20" s="5"/>
      <c r="D20" s="5"/>
      <c r="E20" s="5"/>
      <c r="F20" s="6"/>
      <c r="G20" s="62">
        <f t="shared" ref="G20:H20" si="1">+G5</f>
        <v>4625.33</v>
      </c>
      <c r="H20" s="62">
        <f t="shared" si="1"/>
        <v>55503.96</v>
      </c>
      <c r="I20" s="63"/>
      <c r="J20" s="7"/>
      <c r="K20" s="2"/>
      <c r="L20" s="2"/>
      <c r="M20" s="2"/>
      <c r="N20" s="3"/>
      <c r="O20" s="3"/>
      <c r="P20" s="3"/>
      <c r="Q20" s="3"/>
      <c r="R20" s="3"/>
      <c r="S20" s="3"/>
      <c r="T20" s="3"/>
      <c r="U20" s="3"/>
      <c r="V20" s="3"/>
      <c r="W20" s="3"/>
      <c r="X20" s="3"/>
      <c r="Y20" s="3"/>
      <c r="Z20" s="3"/>
    </row>
    <row r="21" ht="15.75" customHeight="1">
      <c r="A21" s="7"/>
      <c r="B21" s="12" t="s">
        <v>27</v>
      </c>
      <c r="C21" s="5"/>
      <c r="D21" s="5"/>
      <c r="E21" s="5"/>
      <c r="F21" s="6"/>
      <c r="G21" s="62">
        <f t="shared" ref="G21:H21" si="2">+G6</f>
        <v>1100</v>
      </c>
      <c r="H21" s="62">
        <f t="shared" si="2"/>
        <v>42000</v>
      </c>
      <c r="I21" s="64"/>
      <c r="J21" s="7"/>
      <c r="K21" s="2"/>
      <c r="L21" s="2"/>
      <c r="M21" s="2"/>
      <c r="N21" s="3"/>
      <c r="O21" s="3"/>
      <c r="P21" s="3"/>
      <c r="Q21" s="3"/>
      <c r="R21" s="3"/>
      <c r="S21" s="3"/>
      <c r="T21" s="3"/>
      <c r="U21" s="3"/>
      <c r="V21" s="3"/>
      <c r="W21" s="3"/>
      <c r="X21" s="3"/>
      <c r="Y21" s="3"/>
      <c r="Z21" s="3"/>
    </row>
    <row r="22" ht="15.75" customHeight="1">
      <c r="A22" s="7"/>
      <c r="B22" s="12" t="s">
        <v>28</v>
      </c>
      <c r="C22" s="5"/>
      <c r="D22" s="5"/>
      <c r="E22" s="5"/>
      <c r="F22" s="6"/>
      <c r="G22" s="65">
        <f t="shared" ref="G22:H22" si="3">-G47</f>
        <v>0</v>
      </c>
      <c r="H22" s="65">
        <f t="shared" si="3"/>
        <v>-4728.045455</v>
      </c>
      <c r="I22" s="66" t="s">
        <v>21</v>
      </c>
      <c r="J22" s="7"/>
      <c r="K22" s="2"/>
      <c r="L22" s="2"/>
      <c r="M22" s="2"/>
      <c r="N22" s="3"/>
      <c r="O22" s="3"/>
      <c r="P22" s="3"/>
      <c r="Q22" s="3"/>
      <c r="R22" s="3"/>
      <c r="S22" s="3"/>
      <c r="T22" s="3"/>
      <c r="U22" s="3"/>
      <c r="V22" s="3"/>
      <c r="W22" s="3"/>
      <c r="X22" s="3"/>
      <c r="Y22" s="3"/>
      <c r="Z22" s="3"/>
    </row>
    <row r="23" ht="15.75" customHeight="1">
      <c r="A23" s="7"/>
      <c r="B23" s="12" t="s">
        <v>29</v>
      </c>
      <c r="C23" s="5"/>
      <c r="D23" s="5"/>
      <c r="E23" s="5"/>
      <c r="F23" s="6"/>
      <c r="G23" s="65">
        <f t="shared" ref="G23:H23" si="4">-G59</f>
        <v>0</v>
      </c>
      <c r="H23" s="67">
        <f t="shared" si="4"/>
        <v>-3751.98</v>
      </c>
      <c r="I23" s="68" t="s">
        <v>30</v>
      </c>
      <c r="J23" s="7"/>
      <c r="K23" s="2"/>
      <c r="L23" s="2"/>
      <c r="M23" s="2"/>
      <c r="N23" s="3"/>
      <c r="O23" s="3"/>
      <c r="P23" s="3"/>
      <c r="Q23" s="3"/>
      <c r="R23" s="3"/>
      <c r="S23" s="3"/>
      <c r="T23" s="3"/>
      <c r="U23" s="3"/>
      <c r="V23" s="3"/>
      <c r="W23" s="3"/>
      <c r="X23" s="3"/>
      <c r="Y23" s="3"/>
      <c r="Z23" s="3"/>
    </row>
    <row r="24" ht="15.75" customHeight="1">
      <c r="A24" s="7"/>
      <c r="B24" s="69" t="s">
        <v>31</v>
      </c>
      <c r="C24" s="5"/>
      <c r="D24" s="5"/>
      <c r="E24" s="5"/>
      <c r="F24" s="6"/>
      <c r="G24" s="70">
        <f t="shared" ref="G24:H24" si="5">G20+(G22+G23)</f>
        <v>4625.33</v>
      </c>
      <c r="H24" s="70">
        <f t="shared" si="5"/>
        <v>47023.93455</v>
      </c>
      <c r="I24" s="71"/>
      <c r="J24" s="7"/>
      <c r="K24" s="2"/>
      <c r="L24" s="2"/>
      <c r="M24" s="2"/>
      <c r="N24" s="3"/>
      <c r="O24" s="3"/>
      <c r="P24" s="3"/>
      <c r="Q24" s="3"/>
      <c r="R24" s="3"/>
      <c r="S24" s="3"/>
      <c r="T24" s="3"/>
      <c r="U24" s="3"/>
      <c r="V24" s="3"/>
      <c r="W24" s="3"/>
      <c r="X24" s="3"/>
      <c r="Y24" s="3"/>
      <c r="Z24" s="3"/>
    </row>
    <row r="25" ht="15.75" customHeight="1">
      <c r="A25" s="7"/>
      <c r="B25" s="72" t="s">
        <v>32</v>
      </c>
      <c r="C25" s="5"/>
      <c r="D25" s="5"/>
      <c r="E25" s="5"/>
      <c r="F25" s="6"/>
      <c r="G25" s="73">
        <f t="shared" ref="G25:H25" si="6">G21+G24</f>
        <v>5725.33</v>
      </c>
      <c r="H25" s="73">
        <f t="shared" si="6"/>
        <v>89023.93455</v>
      </c>
      <c r="I25" s="39"/>
      <c r="J25" s="7"/>
      <c r="K25" s="2"/>
      <c r="L25" s="2"/>
      <c r="M25" s="2"/>
      <c r="N25" s="3"/>
      <c r="O25" s="3"/>
      <c r="P25" s="3"/>
      <c r="Q25" s="3"/>
      <c r="R25" s="3"/>
      <c r="S25" s="3"/>
      <c r="T25" s="3"/>
      <c r="U25" s="3"/>
      <c r="V25" s="3"/>
      <c r="W25" s="3"/>
      <c r="X25" s="3"/>
      <c r="Y25" s="3"/>
      <c r="Z25" s="3"/>
    </row>
    <row r="26" ht="15.75" customHeight="1">
      <c r="A26" s="7"/>
      <c r="B26" s="7"/>
      <c r="C26" s="7"/>
      <c r="D26" s="7"/>
      <c r="E26" s="7"/>
      <c r="F26" s="7"/>
      <c r="G26" s="7"/>
      <c r="H26" s="7"/>
      <c r="I26" s="74"/>
      <c r="J26" s="7"/>
      <c r="K26" s="2"/>
      <c r="L26" s="2"/>
      <c r="M26" s="2"/>
      <c r="N26" s="3"/>
      <c r="O26" s="3"/>
      <c r="P26" s="3"/>
      <c r="Q26" s="3"/>
      <c r="R26" s="3"/>
      <c r="S26" s="3"/>
      <c r="T26" s="3"/>
      <c r="U26" s="3"/>
      <c r="V26" s="3"/>
      <c r="W26" s="3"/>
      <c r="X26" s="3"/>
      <c r="Y26" s="3"/>
      <c r="Z26" s="3"/>
    </row>
    <row r="27" ht="15.75" customHeight="1">
      <c r="A27" s="7"/>
      <c r="B27" s="75" t="s">
        <v>33</v>
      </c>
      <c r="C27" s="18"/>
      <c r="D27" s="18"/>
      <c r="E27" s="18"/>
      <c r="F27" s="76"/>
      <c r="G27" s="77">
        <f t="shared" ref="G27:H27" si="7">+(G20+G22+G23)/G20</f>
        <v>1</v>
      </c>
      <c r="H27" s="78">
        <f t="shared" si="7"/>
        <v>0.8472176498</v>
      </c>
      <c r="I27" s="7"/>
      <c r="J27" s="7"/>
      <c r="K27" s="2"/>
      <c r="L27" s="2"/>
      <c r="M27" s="2"/>
      <c r="N27" s="3"/>
      <c r="O27" s="3"/>
      <c r="P27" s="3"/>
      <c r="Q27" s="3"/>
      <c r="R27" s="3"/>
      <c r="S27" s="3"/>
      <c r="T27" s="3"/>
      <c r="U27" s="3"/>
      <c r="V27" s="3"/>
      <c r="W27" s="3"/>
      <c r="X27" s="3"/>
      <c r="Y27" s="3"/>
      <c r="Z27" s="3"/>
    </row>
    <row r="28" ht="15.75" customHeight="1">
      <c r="A28" s="7"/>
      <c r="B28" s="79" t="s">
        <v>34</v>
      </c>
      <c r="C28" s="80"/>
      <c r="D28" s="80"/>
      <c r="E28" s="80"/>
      <c r="F28" s="81"/>
      <c r="G28" s="82">
        <f t="shared" ref="G28:H28" si="8">G22/G20</f>
        <v>0</v>
      </c>
      <c r="H28" s="83">
        <f t="shared" si="8"/>
        <v>-0.0851839302</v>
      </c>
      <c r="I28" s="7"/>
      <c r="J28" s="7"/>
      <c r="K28" s="2"/>
      <c r="L28" s="2"/>
      <c r="M28" s="2"/>
      <c r="N28" s="3"/>
      <c r="O28" s="3"/>
      <c r="P28" s="3"/>
      <c r="Q28" s="3"/>
      <c r="R28" s="3"/>
      <c r="S28" s="3"/>
      <c r="T28" s="3"/>
      <c r="U28" s="3"/>
      <c r="V28" s="3"/>
      <c r="W28" s="3"/>
      <c r="X28" s="3"/>
      <c r="Y28" s="3"/>
      <c r="Z28" s="3"/>
    </row>
    <row r="29" ht="15.75" customHeight="1">
      <c r="A29" s="7"/>
      <c r="B29" s="84" t="s">
        <v>35</v>
      </c>
      <c r="C29" s="48"/>
      <c r="D29" s="48"/>
      <c r="E29" s="48"/>
      <c r="F29" s="48"/>
      <c r="G29" s="85">
        <f t="shared" ref="G29:H29" si="9">G23/G20</f>
        <v>0</v>
      </c>
      <c r="H29" s="86">
        <f t="shared" si="9"/>
        <v>-0.06759842</v>
      </c>
      <c r="I29" s="7"/>
      <c r="J29" s="7"/>
      <c r="K29" s="2"/>
      <c r="L29" s="2"/>
      <c r="M29" s="2"/>
      <c r="N29" s="3"/>
      <c r="O29" s="3"/>
      <c r="P29" s="3"/>
      <c r="Q29" s="3"/>
      <c r="R29" s="3"/>
      <c r="S29" s="3"/>
      <c r="T29" s="3"/>
      <c r="U29" s="3"/>
      <c r="V29" s="3"/>
      <c r="W29" s="3"/>
      <c r="X29" s="3"/>
      <c r="Y29" s="3"/>
      <c r="Z29" s="3"/>
    </row>
    <row r="30" ht="15.75" customHeight="1">
      <c r="A30" s="7"/>
      <c r="B30" s="7"/>
      <c r="C30" s="7"/>
      <c r="D30" s="7"/>
      <c r="E30" s="7"/>
      <c r="F30" s="7"/>
      <c r="G30" s="7"/>
      <c r="H30" s="7"/>
      <c r="I30" s="7"/>
      <c r="J30" s="7"/>
      <c r="K30" s="2"/>
      <c r="L30" s="2"/>
      <c r="M30" s="2"/>
      <c r="N30" s="3"/>
      <c r="O30" s="3"/>
      <c r="P30" s="3"/>
      <c r="Q30" s="3"/>
      <c r="R30" s="3"/>
      <c r="S30" s="3"/>
      <c r="T30" s="3"/>
      <c r="U30" s="3"/>
      <c r="V30" s="3"/>
      <c r="W30" s="3"/>
      <c r="X30" s="3"/>
      <c r="Y30" s="3"/>
      <c r="Z30" s="3"/>
    </row>
    <row r="31" ht="15.75" customHeight="1">
      <c r="A31" s="7"/>
      <c r="B31" s="7"/>
      <c r="C31" s="7"/>
      <c r="D31" s="87" t="s">
        <v>36</v>
      </c>
      <c r="E31" s="18"/>
      <c r="F31" s="76"/>
      <c r="G31" s="88" t="s">
        <v>3</v>
      </c>
      <c r="H31" s="89" t="s">
        <v>4</v>
      </c>
      <c r="I31" s="7"/>
      <c r="J31" s="7"/>
      <c r="K31" s="2"/>
      <c r="L31" s="2"/>
      <c r="M31" s="2"/>
      <c r="N31" s="3"/>
      <c r="O31" s="3"/>
      <c r="P31" s="3"/>
      <c r="Q31" s="3"/>
      <c r="R31" s="3"/>
      <c r="S31" s="3"/>
      <c r="T31" s="3"/>
      <c r="U31" s="3"/>
      <c r="V31" s="3"/>
      <c r="W31" s="3"/>
      <c r="X31" s="3"/>
      <c r="Y31" s="3"/>
      <c r="Z31" s="3"/>
    </row>
    <row r="32" ht="15.75" customHeight="1">
      <c r="A32" s="7"/>
      <c r="B32" s="7"/>
      <c r="C32" s="7"/>
      <c r="D32" s="90" t="s">
        <v>37</v>
      </c>
      <c r="G32" s="91">
        <f t="shared" ref="G32:H32" si="10">G5</f>
        <v>4625.33</v>
      </c>
      <c r="H32" s="92">
        <f t="shared" si="10"/>
        <v>55503.96</v>
      </c>
      <c r="I32" s="7"/>
      <c r="J32" s="7"/>
      <c r="K32" s="2"/>
      <c r="L32" s="2"/>
      <c r="M32" s="2"/>
      <c r="N32" s="3"/>
      <c r="O32" s="3"/>
      <c r="P32" s="3"/>
      <c r="Q32" s="3"/>
      <c r="R32" s="3"/>
      <c r="S32" s="3"/>
      <c r="T32" s="3"/>
      <c r="U32" s="3"/>
      <c r="V32" s="3"/>
      <c r="W32" s="3"/>
      <c r="X32" s="3"/>
      <c r="Y32" s="3"/>
      <c r="Z32" s="3"/>
    </row>
    <row r="33" ht="15.75" customHeight="1">
      <c r="A33" s="7"/>
      <c r="B33" s="7"/>
      <c r="C33" s="7"/>
      <c r="D33" s="84" t="s">
        <v>38</v>
      </c>
      <c r="E33" s="48"/>
      <c r="F33" s="48"/>
      <c r="G33" s="93">
        <f t="shared" ref="G33:H33" si="11">G25</f>
        <v>5725.33</v>
      </c>
      <c r="H33" s="94">
        <f t="shared" si="11"/>
        <v>89023.93455</v>
      </c>
      <c r="I33" s="7"/>
      <c r="J33" s="7"/>
      <c r="K33" s="2"/>
      <c r="L33" s="2"/>
      <c r="M33" s="2"/>
      <c r="N33" s="3"/>
      <c r="O33" s="3"/>
      <c r="P33" s="3"/>
      <c r="Q33" s="3"/>
      <c r="R33" s="3"/>
      <c r="S33" s="3"/>
      <c r="T33" s="3"/>
      <c r="U33" s="3"/>
      <c r="V33" s="3"/>
      <c r="W33" s="3"/>
      <c r="X33" s="3"/>
      <c r="Y33" s="3"/>
      <c r="Z33" s="3"/>
    </row>
    <row r="34" ht="15.75" customHeight="1">
      <c r="A34" s="7"/>
      <c r="B34" s="7"/>
      <c r="C34" s="7"/>
      <c r="D34" s="7"/>
      <c r="E34" s="7"/>
      <c r="F34" s="7"/>
      <c r="G34" s="7"/>
      <c r="H34" s="7"/>
      <c r="I34" s="7"/>
      <c r="J34" s="7"/>
      <c r="K34" s="2"/>
      <c r="L34" s="2"/>
      <c r="M34" s="2"/>
      <c r="N34" s="3"/>
      <c r="O34" s="3"/>
      <c r="P34" s="3"/>
      <c r="Q34" s="3"/>
      <c r="R34" s="3"/>
      <c r="S34" s="3"/>
      <c r="T34" s="3"/>
      <c r="U34" s="3"/>
      <c r="V34" s="3"/>
      <c r="W34" s="3"/>
      <c r="X34" s="3"/>
      <c r="Y34" s="3"/>
      <c r="Z34" s="3"/>
    </row>
    <row r="35" ht="14.25" customHeight="1">
      <c r="A35" s="7"/>
      <c r="B35" s="7"/>
      <c r="C35" s="7"/>
      <c r="D35" s="7"/>
      <c r="E35" s="7"/>
      <c r="F35" s="7"/>
      <c r="G35" s="7"/>
      <c r="H35" s="7"/>
      <c r="I35" s="7"/>
      <c r="J35" s="7"/>
      <c r="K35" s="2"/>
      <c r="L35" s="2"/>
      <c r="M35" s="2"/>
      <c r="N35" s="3"/>
      <c r="O35" s="3"/>
      <c r="P35" s="3"/>
      <c r="Q35" s="3"/>
      <c r="R35" s="3"/>
      <c r="S35" s="3"/>
      <c r="T35" s="3"/>
      <c r="U35" s="3"/>
      <c r="V35" s="3"/>
      <c r="W35" s="3"/>
      <c r="X35" s="3"/>
      <c r="Y35" s="3"/>
      <c r="Z35" s="3"/>
    </row>
    <row r="36" ht="15.75" customHeight="1">
      <c r="A36" s="95"/>
      <c r="B36" s="96" t="s">
        <v>39</v>
      </c>
      <c r="C36" s="18"/>
      <c r="D36" s="18"/>
      <c r="E36" s="18"/>
      <c r="F36" s="18"/>
      <c r="G36" s="18"/>
      <c r="H36" s="18"/>
      <c r="I36" s="19"/>
      <c r="J36" s="95"/>
      <c r="K36" s="2"/>
      <c r="L36" s="2"/>
      <c r="M36" s="2"/>
      <c r="N36" s="3"/>
      <c r="O36" s="3"/>
      <c r="P36" s="3"/>
      <c r="Q36" s="3"/>
      <c r="R36" s="3"/>
      <c r="S36" s="3"/>
      <c r="T36" s="3"/>
      <c r="U36" s="3"/>
      <c r="V36" s="3"/>
      <c r="W36" s="3"/>
      <c r="X36" s="3"/>
      <c r="Y36" s="3"/>
      <c r="Z36" s="3"/>
    </row>
    <row r="37" ht="15.75" customHeight="1">
      <c r="A37" s="7"/>
      <c r="B37" s="97" t="s">
        <v>40</v>
      </c>
      <c r="C37" s="98"/>
      <c r="D37" s="98"/>
      <c r="E37" s="98"/>
      <c r="F37" s="98"/>
      <c r="G37" s="98"/>
      <c r="H37" s="98"/>
      <c r="I37" s="99"/>
      <c r="J37" s="7"/>
      <c r="K37" s="2"/>
      <c r="L37" s="2"/>
      <c r="M37" s="2"/>
      <c r="N37" s="3"/>
      <c r="O37" s="3"/>
      <c r="P37" s="3"/>
      <c r="Q37" s="3"/>
      <c r="R37" s="3"/>
      <c r="S37" s="3"/>
      <c r="T37" s="3"/>
      <c r="U37" s="3"/>
      <c r="V37" s="3"/>
      <c r="W37" s="3"/>
      <c r="X37" s="3"/>
      <c r="Y37" s="3"/>
      <c r="Z37" s="3"/>
    </row>
    <row r="38" ht="51.75" customHeight="1">
      <c r="A38" s="7"/>
      <c r="B38" s="100" t="s">
        <v>41</v>
      </c>
      <c r="C38" s="26"/>
      <c r="D38" s="26"/>
      <c r="E38" s="26"/>
      <c r="F38" s="26"/>
      <c r="G38" s="26"/>
      <c r="H38" s="26"/>
      <c r="I38" s="101"/>
      <c r="J38" s="7"/>
      <c r="K38" s="2"/>
      <c r="L38" s="2"/>
      <c r="M38" s="2"/>
      <c r="N38" s="3"/>
      <c r="O38" s="3"/>
      <c r="P38" s="3"/>
      <c r="Q38" s="3"/>
      <c r="R38" s="3"/>
      <c r="S38" s="3"/>
      <c r="T38" s="3"/>
      <c r="U38" s="3"/>
      <c r="V38" s="3"/>
      <c r="W38" s="3"/>
      <c r="X38" s="3"/>
      <c r="Y38" s="3"/>
      <c r="Z38" s="3"/>
    </row>
    <row r="39" ht="15.75" customHeight="1">
      <c r="A39" s="7"/>
      <c r="B39" s="102" t="s">
        <v>42</v>
      </c>
      <c r="C39" s="5"/>
      <c r="D39" s="5"/>
      <c r="E39" s="5"/>
      <c r="F39" s="6"/>
      <c r="G39" s="11" t="s">
        <v>3</v>
      </c>
      <c r="H39" s="11" t="s">
        <v>4</v>
      </c>
      <c r="I39" s="103" t="s">
        <v>5</v>
      </c>
      <c r="J39" s="7"/>
      <c r="K39" s="2"/>
      <c r="L39" s="2"/>
      <c r="M39" s="2"/>
      <c r="N39" s="3"/>
      <c r="O39" s="3"/>
      <c r="P39" s="3"/>
      <c r="Q39" s="3"/>
      <c r="R39" s="3"/>
      <c r="S39" s="3"/>
      <c r="T39" s="3"/>
      <c r="U39" s="3"/>
      <c r="V39" s="3"/>
      <c r="W39" s="3"/>
      <c r="X39" s="3"/>
      <c r="Y39" s="3"/>
      <c r="Z39" s="3"/>
    </row>
    <row r="40" ht="15.75" customHeight="1">
      <c r="A40" s="7"/>
      <c r="B40" s="104" t="s">
        <v>43</v>
      </c>
      <c r="C40" s="5"/>
      <c r="D40" s="5"/>
      <c r="E40" s="5"/>
      <c r="F40" s="6"/>
      <c r="G40" s="105">
        <v>0.118</v>
      </c>
      <c r="H40" s="105">
        <v>0.118</v>
      </c>
      <c r="I40" s="106" t="s">
        <v>44</v>
      </c>
      <c r="J40" s="7"/>
      <c r="K40" s="2"/>
      <c r="L40" s="2"/>
      <c r="M40" s="2"/>
      <c r="N40" s="3"/>
      <c r="O40" s="3"/>
      <c r="P40" s="3"/>
      <c r="Q40" s="3"/>
      <c r="R40" s="3"/>
      <c r="S40" s="3"/>
      <c r="T40" s="3"/>
      <c r="U40" s="3"/>
      <c r="V40" s="3"/>
      <c r="W40" s="3"/>
      <c r="X40" s="3"/>
      <c r="Y40" s="3"/>
      <c r="Z40" s="3"/>
    </row>
    <row r="41" ht="15.75" customHeight="1">
      <c r="A41" s="7"/>
      <c r="B41" s="104" t="s">
        <v>45</v>
      </c>
      <c r="C41" s="5"/>
      <c r="D41" s="5"/>
      <c r="E41" s="5"/>
      <c r="F41" s="6"/>
      <c r="G41" s="62" t="str">
        <f t="shared" ref="G41:H41" si="12">+G16</f>
        <v/>
      </c>
      <c r="H41" s="62">
        <f t="shared" si="12"/>
        <v>86000</v>
      </c>
      <c r="I41" s="107"/>
      <c r="J41" s="7"/>
      <c r="K41" s="2"/>
      <c r="L41" s="2"/>
      <c r="M41" s="2"/>
      <c r="N41" s="3"/>
      <c r="O41" s="3"/>
      <c r="P41" s="3"/>
      <c r="Q41" s="3"/>
      <c r="R41" s="3"/>
      <c r="S41" s="3"/>
      <c r="T41" s="3"/>
      <c r="U41" s="3"/>
      <c r="V41" s="3"/>
      <c r="W41" s="3"/>
      <c r="X41" s="3"/>
      <c r="Y41" s="3"/>
      <c r="Z41" s="3"/>
    </row>
    <row r="42" ht="15.75" customHeight="1">
      <c r="A42" s="7"/>
      <c r="B42" s="104" t="s">
        <v>46</v>
      </c>
      <c r="C42" s="5"/>
      <c r="D42" s="5"/>
      <c r="E42" s="5"/>
      <c r="F42" s="6"/>
      <c r="G42" s="62">
        <f t="shared" ref="G42:H42" si="13">+G40*G41</f>
        <v>0</v>
      </c>
      <c r="H42" s="62">
        <f t="shared" si="13"/>
        <v>10148</v>
      </c>
      <c r="I42" s="107"/>
      <c r="J42" s="7"/>
      <c r="K42" s="2"/>
      <c r="L42" s="2"/>
      <c r="M42" s="2"/>
      <c r="N42" s="3"/>
      <c r="O42" s="3"/>
      <c r="P42" s="3"/>
      <c r="Q42" s="3"/>
      <c r="R42" s="3"/>
      <c r="S42" s="3"/>
      <c r="T42" s="3"/>
      <c r="U42" s="3"/>
      <c r="V42" s="3"/>
      <c r="W42" s="3"/>
      <c r="X42" s="3"/>
      <c r="Y42" s="3"/>
      <c r="Z42" s="3"/>
    </row>
    <row r="43" ht="15.75" customHeight="1">
      <c r="A43" s="7"/>
      <c r="B43" s="104" t="s">
        <v>47</v>
      </c>
      <c r="C43" s="5"/>
      <c r="D43" s="5"/>
      <c r="E43" s="5"/>
      <c r="F43" s="6"/>
      <c r="G43" s="108">
        <f>MAX(0,20-(G14+(H14/12)))</f>
        <v>10.25</v>
      </c>
      <c r="H43" s="108">
        <f t="shared" ref="H43:H44" si="14">+G43</f>
        <v>10.25</v>
      </c>
      <c r="I43" s="106" t="s">
        <v>48</v>
      </c>
      <c r="J43" s="7"/>
      <c r="K43" s="2"/>
      <c r="L43" s="2"/>
      <c r="M43" s="2"/>
      <c r="N43" s="3"/>
      <c r="O43" s="3"/>
      <c r="P43" s="3"/>
      <c r="Q43" s="3"/>
      <c r="R43" s="3"/>
      <c r="S43" s="3"/>
      <c r="T43" s="3"/>
      <c r="U43" s="3"/>
      <c r="V43" s="3"/>
      <c r="W43" s="3"/>
      <c r="X43" s="3"/>
      <c r="Y43" s="3"/>
      <c r="Z43" s="3"/>
    </row>
    <row r="44" ht="15.75" customHeight="1">
      <c r="A44" s="7"/>
      <c r="B44" s="104" t="s">
        <v>49</v>
      </c>
      <c r="C44" s="5"/>
      <c r="D44" s="5"/>
      <c r="E44" s="5"/>
      <c r="F44" s="6"/>
      <c r="G44" s="108">
        <f>MAX(G43,55-G12)</f>
        <v>22</v>
      </c>
      <c r="H44" s="108">
        <f t="shared" si="14"/>
        <v>22</v>
      </c>
      <c r="I44" s="106" t="s">
        <v>50</v>
      </c>
      <c r="J44" s="7"/>
      <c r="K44" s="2"/>
      <c r="L44" s="2"/>
      <c r="M44" s="2"/>
      <c r="N44" s="3"/>
      <c r="O44" s="3"/>
      <c r="P44" s="3"/>
      <c r="Q44" s="3"/>
      <c r="R44" s="3"/>
      <c r="S44" s="3"/>
      <c r="T44" s="3"/>
      <c r="U44" s="3"/>
      <c r="V44" s="3"/>
      <c r="W44" s="3"/>
      <c r="X44" s="3"/>
      <c r="Y44" s="3"/>
      <c r="Z44" s="3"/>
    </row>
    <row r="45" ht="15.75" customHeight="1">
      <c r="A45" s="7"/>
      <c r="B45" s="104" t="s">
        <v>51</v>
      </c>
      <c r="C45" s="5"/>
      <c r="D45" s="5"/>
      <c r="E45" s="5"/>
      <c r="F45" s="6"/>
      <c r="G45" s="62">
        <f t="shared" ref="G45:H45" si="15">(G42*G43)/G44</f>
        <v>0</v>
      </c>
      <c r="H45" s="62">
        <f t="shared" si="15"/>
        <v>4728.045455</v>
      </c>
      <c r="I45" s="106" t="s">
        <v>52</v>
      </c>
      <c r="J45" s="7"/>
      <c r="K45" s="2"/>
      <c r="L45" s="2"/>
      <c r="M45" s="2"/>
      <c r="N45" s="3"/>
      <c r="O45" s="3"/>
      <c r="P45" s="3"/>
      <c r="Q45" s="3"/>
      <c r="R45" s="3"/>
      <c r="S45" s="3"/>
      <c r="T45" s="3"/>
      <c r="U45" s="3"/>
      <c r="V45" s="3"/>
      <c r="W45" s="3"/>
      <c r="X45" s="3"/>
      <c r="Y45" s="3"/>
      <c r="Z45" s="3"/>
    </row>
    <row r="46" ht="15.75" customHeight="1">
      <c r="A46" s="7"/>
      <c r="B46" s="104" t="s">
        <v>53</v>
      </c>
      <c r="C46" s="5"/>
      <c r="D46" s="5"/>
      <c r="E46" s="5"/>
      <c r="F46" s="6"/>
      <c r="G46" s="62">
        <f t="shared" ref="G46:H46" si="16">+G6*0.5</f>
        <v>550</v>
      </c>
      <c r="H46" s="62">
        <f t="shared" si="16"/>
        <v>21000</v>
      </c>
      <c r="I46" s="107"/>
      <c r="J46" s="7"/>
      <c r="K46" s="2"/>
      <c r="L46" s="2"/>
      <c r="M46" s="2"/>
      <c r="N46" s="3"/>
      <c r="O46" s="3"/>
      <c r="P46" s="3"/>
      <c r="Q46" s="3"/>
      <c r="R46" s="3"/>
      <c r="S46" s="3"/>
      <c r="T46" s="3"/>
      <c r="U46" s="3"/>
      <c r="V46" s="3"/>
      <c r="W46" s="3"/>
      <c r="X46" s="3"/>
      <c r="Y46" s="3"/>
      <c r="Z46" s="3"/>
    </row>
    <row r="47" ht="15.75" customHeight="1">
      <c r="A47" s="7"/>
      <c r="B47" s="109" t="s">
        <v>54</v>
      </c>
      <c r="C47" s="110"/>
      <c r="D47" s="110"/>
      <c r="E47" s="110"/>
      <c r="F47" s="111"/>
      <c r="G47" s="112">
        <f t="shared" ref="G47:H47" si="17">MIN(G45,G46)</f>
        <v>0</v>
      </c>
      <c r="H47" s="112">
        <f t="shared" si="17"/>
        <v>4728.045455</v>
      </c>
      <c r="I47" s="113"/>
      <c r="J47" s="7"/>
      <c r="K47" s="2"/>
      <c r="L47" s="2"/>
      <c r="M47" s="2"/>
      <c r="N47" s="3"/>
      <c r="O47" s="3"/>
      <c r="P47" s="3"/>
      <c r="Q47" s="3"/>
      <c r="R47" s="3"/>
      <c r="S47" s="3"/>
      <c r="T47" s="3"/>
      <c r="U47" s="3"/>
      <c r="V47" s="3"/>
      <c r="W47" s="3"/>
      <c r="X47" s="3"/>
      <c r="Y47" s="3"/>
      <c r="Z47" s="3"/>
    </row>
    <row r="48" ht="15.75" customHeight="1">
      <c r="A48" s="7"/>
      <c r="B48" s="7"/>
      <c r="C48" s="7"/>
      <c r="D48" s="7"/>
      <c r="E48" s="7"/>
      <c r="F48" s="7"/>
      <c r="G48" s="7"/>
      <c r="H48" s="7"/>
      <c r="I48" s="7"/>
      <c r="J48" s="7"/>
      <c r="K48" s="2"/>
      <c r="L48" s="2"/>
      <c r="M48" s="2"/>
      <c r="N48" s="3"/>
      <c r="O48" s="3"/>
      <c r="P48" s="3"/>
      <c r="Q48" s="3"/>
      <c r="R48" s="3"/>
      <c r="S48" s="3"/>
      <c r="T48" s="3"/>
      <c r="U48" s="3"/>
      <c r="V48" s="3"/>
      <c r="W48" s="3"/>
      <c r="X48" s="3"/>
      <c r="Y48" s="3"/>
      <c r="Z48" s="3"/>
    </row>
    <row r="49" ht="15.75" customHeight="1">
      <c r="A49" s="7"/>
      <c r="B49" s="97" t="s">
        <v>55</v>
      </c>
      <c r="C49" s="98"/>
      <c r="D49" s="98"/>
      <c r="E49" s="98"/>
      <c r="F49" s="98"/>
      <c r="G49" s="98"/>
      <c r="H49" s="98"/>
      <c r="I49" s="99"/>
      <c r="J49" s="7"/>
      <c r="K49" s="2"/>
      <c r="L49" s="2"/>
      <c r="M49" s="2"/>
      <c r="N49" s="3"/>
      <c r="O49" s="3"/>
      <c r="P49" s="3"/>
      <c r="Q49" s="3"/>
      <c r="R49" s="3"/>
      <c r="S49" s="3"/>
      <c r="T49" s="3"/>
      <c r="U49" s="3"/>
      <c r="V49" s="3"/>
      <c r="W49" s="3"/>
      <c r="X49" s="3"/>
      <c r="Y49" s="3"/>
      <c r="Z49" s="3"/>
    </row>
    <row r="50" ht="15.75" customHeight="1">
      <c r="A50" s="7"/>
      <c r="B50" s="114" t="s">
        <v>56</v>
      </c>
      <c r="C50" s="115"/>
      <c r="D50" s="115"/>
      <c r="E50" s="115"/>
      <c r="F50" s="115"/>
      <c r="G50" s="115"/>
      <c r="H50" s="115"/>
      <c r="I50" s="116"/>
      <c r="J50" s="7"/>
      <c r="K50" s="2"/>
      <c r="L50" s="2"/>
      <c r="M50" s="2"/>
      <c r="N50" s="3"/>
      <c r="O50" s="3"/>
      <c r="P50" s="3"/>
      <c r="Q50" s="3"/>
      <c r="R50" s="3"/>
      <c r="S50" s="3"/>
      <c r="T50" s="3"/>
      <c r="U50" s="3"/>
      <c r="V50" s="3"/>
      <c r="W50" s="3"/>
      <c r="X50" s="3"/>
      <c r="Y50" s="3"/>
      <c r="Z50" s="3"/>
    </row>
    <row r="51" ht="15.75" customHeight="1">
      <c r="A51" s="7"/>
      <c r="B51" s="117"/>
      <c r="C51" s="118"/>
      <c r="D51" s="118"/>
      <c r="E51" s="118"/>
      <c r="F51" s="118"/>
      <c r="G51" s="118"/>
      <c r="H51" s="118"/>
      <c r="I51" s="119"/>
      <c r="J51" s="7"/>
      <c r="K51" s="2"/>
      <c r="L51" s="2"/>
      <c r="M51" s="2"/>
      <c r="N51" s="3"/>
      <c r="O51" s="3"/>
      <c r="P51" s="3"/>
      <c r="Q51" s="3"/>
      <c r="R51" s="3"/>
      <c r="S51" s="3"/>
      <c r="T51" s="3"/>
      <c r="U51" s="3"/>
      <c r="V51" s="3"/>
      <c r="W51" s="3"/>
      <c r="X51" s="3"/>
      <c r="Y51" s="3"/>
      <c r="Z51" s="3"/>
    </row>
    <row r="52" ht="15.75" customHeight="1">
      <c r="A52" s="7"/>
      <c r="B52" s="120" t="s">
        <v>57</v>
      </c>
      <c r="C52" s="80"/>
      <c r="D52" s="80"/>
      <c r="E52" s="80"/>
      <c r="F52" s="80"/>
      <c r="G52" s="80"/>
      <c r="H52" s="80"/>
      <c r="I52" s="121"/>
      <c r="J52" s="7"/>
      <c r="K52" s="2"/>
      <c r="L52" s="2"/>
      <c r="M52" s="2"/>
      <c r="N52" s="3"/>
      <c r="O52" s="3"/>
      <c r="P52" s="3"/>
      <c r="Q52" s="3"/>
      <c r="R52" s="3"/>
      <c r="S52" s="3"/>
      <c r="T52" s="3"/>
      <c r="U52" s="3"/>
      <c r="V52" s="3"/>
      <c r="W52" s="3"/>
      <c r="X52" s="3"/>
      <c r="Y52" s="3"/>
      <c r="Z52" s="3"/>
    </row>
    <row r="53" ht="15.75" customHeight="1">
      <c r="A53" s="7"/>
      <c r="B53" s="120" t="s">
        <v>58</v>
      </c>
      <c r="C53" s="80"/>
      <c r="D53" s="80"/>
      <c r="E53" s="80"/>
      <c r="F53" s="80"/>
      <c r="G53" s="80"/>
      <c r="H53" s="80"/>
      <c r="I53" s="121"/>
      <c r="J53" s="7"/>
      <c r="K53" s="2"/>
      <c r="L53" s="2"/>
      <c r="M53" s="2"/>
      <c r="N53" s="3"/>
      <c r="O53" s="3"/>
      <c r="P53" s="3"/>
      <c r="Q53" s="3"/>
      <c r="R53" s="3"/>
      <c r="S53" s="3"/>
      <c r="T53" s="3"/>
      <c r="U53" s="3"/>
      <c r="V53" s="3"/>
      <c r="W53" s="3"/>
      <c r="X53" s="3"/>
      <c r="Y53" s="3"/>
      <c r="Z53" s="3"/>
    </row>
    <row r="54" ht="15.75" customHeight="1">
      <c r="A54" s="7"/>
      <c r="B54" s="102" t="s">
        <v>59</v>
      </c>
      <c r="C54" s="5"/>
      <c r="D54" s="5"/>
      <c r="E54" s="5"/>
      <c r="F54" s="6"/>
      <c r="G54" s="11" t="s">
        <v>3</v>
      </c>
      <c r="H54" s="11" t="s">
        <v>4</v>
      </c>
      <c r="I54" s="103" t="s">
        <v>5</v>
      </c>
      <c r="J54" s="7"/>
      <c r="K54" s="2"/>
      <c r="L54" s="2"/>
      <c r="M54" s="2"/>
      <c r="N54" s="3"/>
      <c r="O54" s="3"/>
      <c r="P54" s="3"/>
      <c r="Q54" s="3"/>
      <c r="R54" s="3"/>
      <c r="S54" s="3"/>
      <c r="T54" s="3"/>
      <c r="U54" s="3"/>
      <c r="V54" s="3"/>
      <c r="W54" s="3"/>
      <c r="X54" s="3"/>
      <c r="Y54" s="3"/>
      <c r="Z54" s="3"/>
    </row>
    <row r="55" ht="15.75" customHeight="1">
      <c r="A55" s="7"/>
      <c r="B55" s="104" t="s">
        <v>26</v>
      </c>
      <c r="C55" s="5"/>
      <c r="D55" s="5"/>
      <c r="E55" s="5"/>
      <c r="F55" s="6"/>
      <c r="G55" s="62">
        <f t="shared" ref="G55:H55" si="18">+G5</f>
        <v>4625.33</v>
      </c>
      <c r="H55" s="62">
        <f t="shared" si="18"/>
        <v>55503.96</v>
      </c>
      <c r="I55" s="107"/>
      <c r="J55" s="7"/>
      <c r="K55" s="2"/>
      <c r="L55" s="2"/>
      <c r="M55" s="2"/>
      <c r="N55" s="3"/>
      <c r="O55" s="3"/>
      <c r="P55" s="3"/>
      <c r="Q55" s="3"/>
      <c r="R55" s="3"/>
      <c r="S55" s="3"/>
      <c r="T55" s="3"/>
      <c r="U55" s="3"/>
      <c r="V55" s="3"/>
      <c r="W55" s="3"/>
      <c r="X55" s="3"/>
      <c r="Y55" s="3"/>
      <c r="Z55" s="3"/>
    </row>
    <row r="56" ht="15.75" customHeight="1">
      <c r="A56" s="7"/>
      <c r="B56" s="104" t="s">
        <v>27</v>
      </c>
      <c r="C56" s="5"/>
      <c r="D56" s="5"/>
      <c r="E56" s="5"/>
      <c r="F56" s="6"/>
      <c r="G56" s="62">
        <f t="shared" ref="G56:H56" si="19">+G6</f>
        <v>1100</v>
      </c>
      <c r="H56" s="62">
        <f t="shared" si="19"/>
        <v>42000</v>
      </c>
      <c r="I56" s="107"/>
      <c r="J56" s="7"/>
      <c r="K56" s="2"/>
      <c r="L56" s="2"/>
      <c r="M56" s="2"/>
      <c r="N56" s="3"/>
      <c r="O56" s="3"/>
      <c r="P56" s="3"/>
      <c r="Q56" s="3"/>
      <c r="R56" s="3"/>
      <c r="S56" s="3"/>
      <c r="T56" s="3"/>
      <c r="U56" s="3"/>
      <c r="V56" s="3"/>
      <c r="W56" s="3"/>
      <c r="X56" s="3"/>
      <c r="Y56" s="3"/>
      <c r="Z56" s="3"/>
    </row>
    <row r="57" ht="15.75" customHeight="1">
      <c r="A57" s="7"/>
      <c r="B57" s="104" t="s">
        <v>60</v>
      </c>
      <c r="C57" s="5"/>
      <c r="D57" s="5"/>
      <c r="E57" s="5"/>
      <c r="F57" s="6"/>
      <c r="G57" s="62">
        <f t="shared" ref="G57:H57" si="20">+G55+G56</f>
        <v>5725.33</v>
      </c>
      <c r="H57" s="62">
        <f t="shared" si="20"/>
        <v>97503.96</v>
      </c>
      <c r="I57" s="107"/>
      <c r="J57" s="7"/>
      <c r="K57" s="2"/>
      <c r="L57" s="2"/>
      <c r="M57" s="2"/>
      <c r="N57" s="3"/>
      <c r="O57" s="3"/>
      <c r="P57" s="3"/>
      <c r="Q57" s="3"/>
      <c r="R57" s="3"/>
      <c r="S57" s="3"/>
      <c r="T57" s="3"/>
      <c r="U57" s="3"/>
      <c r="V57" s="3"/>
      <c r="W57" s="3"/>
      <c r="X57" s="3"/>
      <c r="Y57" s="3"/>
      <c r="Z57" s="3"/>
    </row>
    <row r="58" ht="15.75" customHeight="1">
      <c r="A58" s="7"/>
      <c r="B58" s="104" t="s">
        <v>61</v>
      </c>
      <c r="C58" s="5"/>
      <c r="D58" s="5"/>
      <c r="E58" s="5"/>
      <c r="F58" s="6"/>
      <c r="G58" s="62">
        <f t="shared" ref="G58:H58" si="21">+G7</f>
        <v>7500</v>
      </c>
      <c r="H58" s="62">
        <f t="shared" si="21"/>
        <v>90000</v>
      </c>
      <c r="I58" s="122"/>
      <c r="J58" s="7"/>
      <c r="K58" s="2"/>
      <c r="L58" s="2"/>
      <c r="M58" s="2"/>
      <c r="N58" s="3"/>
      <c r="O58" s="3"/>
      <c r="P58" s="3"/>
      <c r="Q58" s="3"/>
      <c r="R58" s="3"/>
      <c r="S58" s="3"/>
      <c r="T58" s="3"/>
      <c r="U58" s="3"/>
      <c r="V58" s="3"/>
      <c r="W58" s="3"/>
      <c r="X58" s="3"/>
      <c r="Y58" s="3"/>
      <c r="Z58" s="3"/>
    </row>
    <row r="59" ht="15.75" customHeight="1">
      <c r="A59" s="7"/>
      <c r="B59" s="109" t="s">
        <v>62</v>
      </c>
      <c r="C59" s="110"/>
      <c r="D59" s="110"/>
      <c r="E59" s="110"/>
      <c r="F59" s="111"/>
      <c r="G59" s="112">
        <f t="shared" ref="G59:H59" si="22">MIN((MAX(0,(G56+G55-G58*1.25))+(MIN(MAX(G56+G55,G58),1.25*G58)-(G58))*0.5),(G55+G47))</f>
        <v>0</v>
      </c>
      <c r="H59" s="112">
        <f t="shared" si="22"/>
        <v>3751.98</v>
      </c>
      <c r="I59" s="123"/>
      <c r="J59" s="7"/>
      <c r="K59" s="2"/>
      <c r="L59" s="2"/>
      <c r="M59" s="2"/>
      <c r="N59" s="3"/>
      <c r="O59" s="3"/>
      <c r="P59" s="3"/>
      <c r="Q59" s="3"/>
      <c r="R59" s="3"/>
      <c r="S59" s="3"/>
      <c r="T59" s="3"/>
      <c r="U59" s="3"/>
      <c r="V59" s="3"/>
      <c r="W59" s="3"/>
      <c r="X59" s="3"/>
      <c r="Y59" s="3"/>
      <c r="Z59" s="3"/>
    </row>
    <row r="60" ht="15.75" customHeight="1">
      <c r="A60" s="7"/>
      <c r="B60" s="7"/>
      <c r="C60" s="7"/>
      <c r="D60" s="7"/>
      <c r="E60" s="7"/>
      <c r="F60" s="7"/>
      <c r="G60" s="7"/>
      <c r="H60" s="7"/>
      <c r="I60" s="7"/>
      <c r="J60" s="7"/>
      <c r="K60" s="2"/>
      <c r="L60" s="2"/>
      <c r="M60" s="2"/>
      <c r="N60" s="3"/>
      <c r="O60" s="3"/>
      <c r="P60" s="3"/>
      <c r="Q60" s="3"/>
      <c r="R60" s="3"/>
      <c r="S60" s="3"/>
      <c r="T60" s="3"/>
      <c r="U60" s="3"/>
      <c r="V60" s="3"/>
      <c r="W60" s="3"/>
      <c r="X60" s="3"/>
      <c r="Y60" s="3"/>
      <c r="Z60" s="3"/>
    </row>
    <row r="61" ht="15.75" customHeight="1">
      <c r="A61" s="3"/>
      <c r="B61" s="3"/>
      <c r="C61" s="3"/>
      <c r="D61" s="3"/>
      <c r="E61" s="3"/>
      <c r="F61" s="3"/>
      <c r="G61" s="3"/>
      <c r="H61" s="3"/>
      <c r="I61" s="3"/>
      <c r="J61" s="3"/>
      <c r="K61" s="2"/>
      <c r="L61" s="2"/>
      <c r="M61" s="2"/>
      <c r="N61" s="3"/>
      <c r="O61" s="3"/>
      <c r="P61" s="3"/>
      <c r="Q61" s="3"/>
      <c r="R61" s="3"/>
      <c r="S61" s="3"/>
      <c r="T61" s="3"/>
      <c r="U61" s="3"/>
      <c r="V61" s="3"/>
      <c r="W61" s="3"/>
      <c r="X61" s="3"/>
      <c r="Y61" s="3"/>
      <c r="Z61" s="3"/>
    </row>
    <row r="62" ht="15.75" customHeight="1">
      <c r="A62" s="3"/>
      <c r="B62" s="3"/>
      <c r="C62" s="3"/>
      <c r="D62" s="3"/>
      <c r="E62" s="3"/>
      <c r="F62" s="3"/>
      <c r="G62" s="3"/>
      <c r="H62" s="3"/>
      <c r="I62" s="3"/>
      <c r="J62" s="3"/>
      <c r="K62" s="2"/>
      <c r="L62" s="2"/>
      <c r="M62" s="2"/>
      <c r="N62" s="3"/>
      <c r="O62" s="3"/>
      <c r="P62" s="3"/>
      <c r="Q62" s="3"/>
      <c r="R62" s="3"/>
      <c r="S62" s="3"/>
      <c r="T62" s="3"/>
      <c r="U62" s="3"/>
      <c r="V62" s="3"/>
      <c r="W62" s="3"/>
      <c r="X62" s="3"/>
      <c r="Y62" s="3"/>
      <c r="Z62" s="3"/>
    </row>
    <row r="63" ht="15.75" customHeight="1">
      <c r="A63" s="3"/>
      <c r="B63" s="3"/>
      <c r="C63" s="3"/>
      <c r="D63" s="3"/>
      <c r="E63" s="3"/>
      <c r="F63" s="3"/>
      <c r="G63" s="3"/>
      <c r="H63" s="3"/>
      <c r="I63" s="3"/>
      <c r="J63" s="3"/>
      <c r="K63" s="2"/>
      <c r="L63" s="2"/>
      <c r="M63" s="2"/>
      <c r="N63" s="3"/>
      <c r="O63" s="3"/>
      <c r="P63" s="3"/>
      <c r="Q63" s="3"/>
      <c r="R63" s="3"/>
      <c r="S63" s="3"/>
      <c r="T63" s="3"/>
      <c r="U63" s="3"/>
      <c r="V63" s="3"/>
      <c r="W63" s="3"/>
      <c r="X63" s="3"/>
      <c r="Y63" s="3"/>
      <c r="Z63" s="3"/>
    </row>
    <row r="64" ht="15.75" customHeight="1">
      <c r="A64" s="3"/>
      <c r="B64" s="3"/>
      <c r="C64" s="3"/>
      <c r="D64" s="3"/>
      <c r="E64" s="3"/>
      <c r="F64" s="3"/>
      <c r="G64" s="3"/>
      <c r="H64" s="3"/>
      <c r="I64" s="3"/>
      <c r="J64" s="3"/>
      <c r="K64" s="2"/>
      <c r="L64" s="2"/>
      <c r="M64" s="2"/>
      <c r="N64" s="3"/>
      <c r="O64" s="3"/>
      <c r="P64" s="3"/>
      <c r="Q64" s="3"/>
      <c r="R64" s="3"/>
      <c r="S64" s="3"/>
      <c r="T64" s="3"/>
      <c r="U64" s="3"/>
      <c r="V64" s="3"/>
      <c r="W64" s="3"/>
      <c r="X64" s="3"/>
      <c r="Y64" s="3"/>
      <c r="Z64" s="3"/>
    </row>
    <row r="65" ht="15.75" customHeight="1">
      <c r="A65" s="3"/>
      <c r="B65" s="3"/>
      <c r="C65" s="3"/>
      <c r="D65" s="3"/>
      <c r="E65" s="3"/>
      <c r="F65" s="3"/>
      <c r="G65" s="3"/>
      <c r="H65" s="3"/>
      <c r="I65" s="3"/>
      <c r="J65" s="3"/>
      <c r="K65" s="2"/>
      <c r="L65" s="2"/>
      <c r="M65" s="2"/>
      <c r="N65" s="3"/>
      <c r="O65" s="3"/>
      <c r="P65" s="3"/>
      <c r="Q65" s="3"/>
      <c r="R65" s="3"/>
      <c r="S65" s="3"/>
      <c r="T65" s="3"/>
      <c r="U65" s="3"/>
      <c r="V65" s="3"/>
      <c r="W65" s="3"/>
      <c r="X65" s="3"/>
      <c r="Y65" s="3"/>
      <c r="Z65" s="3"/>
    </row>
    <row r="66" ht="15.75" customHeight="1">
      <c r="A66" s="3"/>
      <c r="B66" s="3"/>
      <c r="C66" s="3"/>
      <c r="D66" s="3"/>
      <c r="E66" s="3"/>
      <c r="F66" s="3"/>
      <c r="G66" s="3"/>
      <c r="H66" s="3"/>
      <c r="I66" s="3"/>
      <c r="J66" s="3"/>
      <c r="K66" s="2"/>
      <c r="L66" s="2"/>
      <c r="M66" s="2"/>
      <c r="N66" s="3"/>
      <c r="O66" s="3"/>
      <c r="P66" s="3"/>
      <c r="Q66" s="3"/>
      <c r="R66" s="3"/>
      <c r="S66" s="3"/>
      <c r="T66" s="3"/>
      <c r="U66" s="3"/>
      <c r="V66" s="3"/>
      <c r="W66" s="3"/>
      <c r="X66" s="3"/>
      <c r="Y66" s="3"/>
      <c r="Z66" s="3"/>
    </row>
    <row r="67" ht="15.75" customHeight="1">
      <c r="A67" s="3"/>
      <c r="B67" s="3"/>
      <c r="C67" s="3"/>
      <c r="D67" s="3"/>
      <c r="E67" s="3"/>
      <c r="F67" s="3"/>
      <c r="G67" s="3"/>
      <c r="H67" s="3"/>
      <c r="I67" s="3"/>
      <c r="J67" s="3"/>
      <c r="K67" s="2"/>
      <c r="L67" s="2"/>
      <c r="M67" s="2"/>
      <c r="N67" s="3"/>
      <c r="O67" s="3"/>
      <c r="P67" s="3"/>
      <c r="Q67" s="3"/>
      <c r="R67" s="3"/>
      <c r="S67" s="3"/>
      <c r="T67" s="3"/>
      <c r="U67" s="3"/>
      <c r="V67" s="3"/>
      <c r="W67" s="3"/>
      <c r="X67" s="3"/>
      <c r="Y67" s="3"/>
      <c r="Z67" s="3"/>
    </row>
    <row r="68" ht="15.75" customHeight="1">
      <c r="A68" s="3"/>
      <c r="B68" s="3"/>
      <c r="C68" s="3"/>
      <c r="D68" s="3"/>
      <c r="E68" s="3"/>
      <c r="F68" s="3"/>
      <c r="G68" s="3"/>
      <c r="H68" s="3"/>
      <c r="I68" s="3"/>
      <c r="J68" s="3"/>
      <c r="K68" s="2"/>
      <c r="L68" s="2"/>
      <c r="M68" s="2"/>
      <c r="N68" s="3"/>
      <c r="O68" s="3"/>
      <c r="P68" s="3"/>
      <c r="Q68" s="3"/>
      <c r="R68" s="3"/>
      <c r="S68" s="3"/>
      <c r="T68" s="3"/>
      <c r="U68" s="3"/>
      <c r="V68" s="3"/>
      <c r="W68" s="3"/>
      <c r="X68" s="3"/>
      <c r="Y68" s="3"/>
      <c r="Z68" s="3"/>
    </row>
    <row r="69" ht="15.0" customHeight="1">
      <c r="A69" s="3"/>
      <c r="B69" s="3"/>
      <c r="C69" s="3"/>
      <c r="D69" s="3"/>
      <c r="E69" s="3"/>
      <c r="F69" s="3"/>
      <c r="G69" s="3"/>
      <c r="H69" s="3"/>
      <c r="I69" s="3"/>
      <c r="J69" s="3"/>
      <c r="K69" s="2"/>
      <c r="L69" s="2"/>
      <c r="M69" s="2"/>
      <c r="N69" s="3"/>
      <c r="O69" s="3"/>
      <c r="P69" s="3"/>
      <c r="Q69" s="3"/>
      <c r="R69" s="3"/>
      <c r="S69" s="3"/>
      <c r="T69" s="3"/>
      <c r="U69" s="3"/>
      <c r="V69" s="3"/>
      <c r="W69" s="3"/>
      <c r="X69" s="3"/>
      <c r="Y69" s="3"/>
      <c r="Z69" s="3"/>
    </row>
    <row r="70" ht="15.0" customHeight="1">
      <c r="A70" s="3"/>
      <c r="B70" s="3"/>
      <c r="C70" s="3"/>
      <c r="D70" s="3"/>
      <c r="E70" s="3"/>
      <c r="F70" s="3"/>
      <c r="G70" s="3"/>
      <c r="H70" s="3"/>
      <c r="I70" s="3"/>
      <c r="J70" s="3"/>
      <c r="K70" s="2"/>
      <c r="L70" s="2"/>
      <c r="M70" s="2"/>
      <c r="N70" s="3"/>
      <c r="O70" s="3"/>
      <c r="P70" s="3"/>
      <c r="Q70" s="3"/>
      <c r="R70" s="3"/>
      <c r="S70" s="3"/>
      <c r="T70" s="3"/>
      <c r="U70" s="3"/>
      <c r="V70" s="3"/>
      <c r="W70" s="3"/>
      <c r="X70" s="3"/>
      <c r="Y70" s="3"/>
      <c r="Z70" s="3"/>
    </row>
    <row r="71" ht="15.0" customHeight="1">
      <c r="A71" s="3"/>
      <c r="B71" s="3"/>
      <c r="C71" s="3"/>
      <c r="D71" s="3"/>
      <c r="E71" s="3"/>
      <c r="F71" s="3"/>
      <c r="G71" s="3"/>
      <c r="H71" s="3"/>
      <c r="I71" s="3"/>
      <c r="J71" s="3"/>
      <c r="K71" s="2"/>
      <c r="L71" s="2"/>
      <c r="M71" s="2"/>
      <c r="N71" s="3"/>
      <c r="O71" s="3"/>
      <c r="P71" s="3"/>
      <c r="Q71" s="3"/>
      <c r="R71" s="3"/>
      <c r="S71" s="3"/>
      <c r="T71" s="3"/>
      <c r="U71" s="3"/>
      <c r="V71" s="3"/>
      <c r="W71" s="3"/>
      <c r="X71" s="3"/>
      <c r="Y71" s="3"/>
      <c r="Z71" s="3"/>
    </row>
    <row r="72" ht="15.0" customHeight="1">
      <c r="A72" s="3"/>
      <c r="B72" s="3"/>
      <c r="C72" s="3"/>
      <c r="D72" s="3"/>
      <c r="E72" s="3"/>
      <c r="F72" s="3"/>
      <c r="G72" s="3"/>
      <c r="H72" s="3"/>
      <c r="I72" s="3"/>
      <c r="J72" s="3"/>
      <c r="K72" s="2"/>
      <c r="L72" s="2"/>
      <c r="M72" s="2"/>
      <c r="N72" s="3"/>
      <c r="O72" s="3"/>
      <c r="P72" s="3"/>
      <c r="Q72" s="3"/>
      <c r="R72" s="3"/>
      <c r="S72" s="3"/>
      <c r="T72" s="3"/>
      <c r="U72" s="3"/>
      <c r="V72" s="3"/>
      <c r="W72" s="3"/>
      <c r="X72" s="3"/>
      <c r="Y72" s="3"/>
      <c r="Z72" s="3"/>
    </row>
    <row r="73" ht="15.0" customHeight="1">
      <c r="A73" s="3"/>
      <c r="B73" s="3"/>
      <c r="C73" s="3"/>
      <c r="D73" s="3"/>
      <c r="E73" s="3"/>
      <c r="F73" s="3"/>
      <c r="G73" s="3"/>
      <c r="H73" s="3"/>
      <c r="I73" s="3"/>
      <c r="J73" s="3"/>
      <c r="K73" s="2"/>
      <c r="L73" s="2"/>
      <c r="M73" s="2"/>
      <c r="N73" s="3"/>
      <c r="O73" s="3"/>
      <c r="P73" s="3"/>
      <c r="Q73" s="3"/>
      <c r="R73" s="3"/>
      <c r="S73" s="3"/>
      <c r="T73" s="3"/>
      <c r="U73" s="3"/>
      <c r="V73" s="3"/>
      <c r="W73" s="3"/>
      <c r="X73" s="3"/>
      <c r="Y73" s="3"/>
      <c r="Z73" s="3"/>
    </row>
    <row r="74" ht="15.75" customHeight="1">
      <c r="A74" s="3"/>
      <c r="B74" s="3"/>
      <c r="C74" s="3"/>
      <c r="D74" s="3"/>
      <c r="E74" s="3"/>
      <c r="F74" s="3"/>
      <c r="G74" s="3"/>
      <c r="H74" s="3"/>
      <c r="I74" s="3"/>
      <c r="J74" s="3"/>
      <c r="K74" s="2"/>
      <c r="L74" s="2"/>
      <c r="M74" s="2"/>
      <c r="N74" s="3"/>
      <c r="O74" s="3"/>
      <c r="P74" s="3"/>
      <c r="Q74" s="3"/>
      <c r="R74" s="3"/>
      <c r="S74" s="3"/>
      <c r="T74" s="3"/>
      <c r="U74" s="3"/>
      <c r="V74" s="3"/>
      <c r="W74" s="3"/>
      <c r="X74" s="3"/>
      <c r="Y74" s="3"/>
      <c r="Z74" s="3"/>
    </row>
    <row r="75" ht="15.75" customHeight="1">
      <c r="A75" s="3"/>
      <c r="B75" s="3"/>
      <c r="C75" s="3"/>
      <c r="D75" s="3"/>
      <c r="E75" s="3"/>
      <c r="F75" s="3"/>
      <c r="G75" s="3"/>
      <c r="H75" s="3"/>
      <c r="I75" s="3"/>
      <c r="J75" s="3"/>
      <c r="K75" s="2"/>
      <c r="L75" s="2"/>
      <c r="M75" s="2"/>
      <c r="N75" s="3"/>
      <c r="O75" s="3"/>
      <c r="P75" s="3"/>
      <c r="Q75" s="3"/>
      <c r="R75" s="3"/>
      <c r="S75" s="3"/>
      <c r="T75" s="3"/>
      <c r="U75" s="3"/>
      <c r="V75" s="3"/>
      <c r="W75" s="3"/>
      <c r="X75" s="3"/>
      <c r="Y75" s="3"/>
      <c r="Z75" s="3"/>
    </row>
    <row r="76" ht="15.75" customHeight="1">
      <c r="A76" s="3"/>
      <c r="B76" s="3"/>
      <c r="C76" s="3"/>
      <c r="D76" s="3"/>
      <c r="E76" s="3"/>
      <c r="F76" s="3"/>
      <c r="G76" s="3"/>
      <c r="H76" s="3"/>
      <c r="I76" s="3"/>
      <c r="J76" s="3"/>
      <c r="K76" s="2"/>
      <c r="L76" s="2"/>
      <c r="M76" s="2"/>
      <c r="N76" s="3"/>
      <c r="O76" s="3"/>
      <c r="P76" s="3"/>
      <c r="Q76" s="3"/>
      <c r="R76" s="3"/>
      <c r="S76" s="3"/>
      <c r="T76" s="3"/>
      <c r="U76" s="3"/>
      <c r="V76" s="3"/>
      <c r="W76" s="3"/>
      <c r="X76" s="3"/>
      <c r="Y76" s="3"/>
      <c r="Z76" s="3"/>
    </row>
    <row r="77" ht="15.75" customHeight="1">
      <c r="A77" s="3"/>
      <c r="B77" s="3"/>
      <c r="C77" s="3"/>
      <c r="D77" s="3"/>
      <c r="E77" s="3"/>
      <c r="F77" s="3"/>
      <c r="G77" s="3"/>
      <c r="H77" s="3"/>
      <c r="I77" s="3"/>
      <c r="J77" s="3"/>
      <c r="K77" s="2"/>
      <c r="L77" s="2"/>
      <c r="M77" s="2"/>
      <c r="N77" s="3"/>
      <c r="O77" s="3"/>
      <c r="P77" s="3"/>
      <c r="Q77" s="3"/>
      <c r="R77" s="3"/>
      <c r="S77" s="3"/>
      <c r="T77" s="3"/>
      <c r="U77" s="3"/>
      <c r="V77" s="3"/>
      <c r="W77" s="3"/>
      <c r="X77" s="3"/>
      <c r="Y77" s="3"/>
      <c r="Z77" s="3"/>
    </row>
    <row r="78" ht="15.75" customHeight="1">
      <c r="A78" s="3"/>
      <c r="B78" s="3"/>
      <c r="C78" s="3"/>
      <c r="D78" s="3"/>
      <c r="E78" s="3"/>
      <c r="F78" s="3"/>
      <c r="G78" s="3"/>
      <c r="H78" s="3"/>
      <c r="I78" s="3"/>
      <c r="J78" s="3"/>
      <c r="K78" s="2"/>
      <c r="L78" s="2"/>
      <c r="M78" s="2"/>
      <c r="N78" s="3"/>
      <c r="O78" s="3"/>
      <c r="P78" s="3"/>
      <c r="Q78" s="3"/>
      <c r="R78" s="3"/>
      <c r="S78" s="3"/>
      <c r="T78" s="3"/>
      <c r="U78" s="3"/>
      <c r="V78" s="3"/>
      <c r="W78" s="3"/>
      <c r="X78" s="3"/>
      <c r="Y78" s="3"/>
      <c r="Z78" s="3"/>
    </row>
    <row r="79" ht="15.75" customHeight="1">
      <c r="A79" s="3"/>
      <c r="B79" s="3"/>
      <c r="C79" s="3"/>
      <c r="D79" s="3"/>
      <c r="E79" s="3"/>
      <c r="F79" s="3"/>
      <c r="G79" s="3"/>
      <c r="H79" s="3"/>
      <c r="I79" s="3"/>
      <c r="J79" s="3"/>
      <c r="K79" s="2"/>
      <c r="L79" s="2"/>
      <c r="M79" s="2"/>
      <c r="N79" s="3"/>
      <c r="O79" s="3"/>
      <c r="P79" s="3"/>
      <c r="Q79" s="3"/>
      <c r="R79" s="3"/>
      <c r="S79" s="3"/>
      <c r="T79" s="3"/>
      <c r="U79" s="3"/>
      <c r="V79" s="3"/>
      <c r="W79" s="3"/>
      <c r="X79" s="3"/>
      <c r="Y79" s="3"/>
      <c r="Z79" s="3"/>
    </row>
    <row r="80" ht="15.75" customHeight="1">
      <c r="A80" s="3"/>
      <c r="B80" s="3"/>
      <c r="C80" s="3"/>
      <c r="D80" s="3"/>
      <c r="E80" s="3"/>
      <c r="F80" s="3"/>
      <c r="G80" s="3"/>
      <c r="H80" s="3"/>
      <c r="I80" s="3"/>
      <c r="J80" s="3"/>
      <c r="K80" s="2"/>
      <c r="L80" s="2"/>
      <c r="M80" s="2"/>
      <c r="N80" s="3"/>
      <c r="O80" s="3"/>
      <c r="P80" s="3"/>
      <c r="Q80" s="3"/>
      <c r="R80" s="3"/>
      <c r="S80" s="3"/>
      <c r="T80" s="3"/>
      <c r="U80" s="3"/>
      <c r="V80" s="3"/>
      <c r="W80" s="3"/>
      <c r="X80" s="3"/>
      <c r="Y80" s="3"/>
      <c r="Z80" s="3"/>
    </row>
    <row r="81" ht="15.75" customHeight="1">
      <c r="A81" s="3"/>
      <c r="B81" s="3"/>
      <c r="C81" s="3"/>
      <c r="D81" s="3"/>
      <c r="E81" s="3"/>
      <c r="F81" s="3"/>
      <c r="G81" s="3"/>
      <c r="H81" s="3"/>
      <c r="I81" s="3"/>
      <c r="J81" s="3"/>
      <c r="K81" s="2"/>
      <c r="L81" s="2"/>
      <c r="M81" s="2"/>
      <c r="N81" s="3"/>
      <c r="O81" s="3"/>
      <c r="P81" s="3"/>
      <c r="Q81" s="3"/>
      <c r="R81" s="3"/>
      <c r="S81" s="3"/>
      <c r="T81" s="3"/>
      <c r="U81" s="3"/>
      <c r="V81" s="3"/>
      <c r="W81" s="3"/>
      <c r="X81" s="3"/>
      <c r="Y81" s="3"/>
      <c r="Z81" s="3"/>
    </row>
    <row r="82" ht="15.75" customHeight="1">
      <c r="A82" s="3"/>
      <c r="B82" s="3"/>
      <c r="C82" s="3"/>
      <c r="D82" s="3"/>
      <c r="E82" s="3"/>
      <c r="F82" s="3"/>
      <c r="G82" s="3"/>
      <c r="H82" s="3"/>
      <c r="I82" s="3"/>
      <c r="J82" s="3"/>
      <c r="K82" s="2"/>
      <c r="L82" s="2"/>
      <c r="M82" s="2"/>
      <c r="N82" s="3"/>
      <c r="O82" s="3"/>
      <c r="P82" s="3"/>
      <c r="Q82" s="3"/>
      <c r="R82" s="3"/>
      <c r="S82" s="3"/>
      <c r="T82" s="3"/>
      <c r="U82" s="3"/>
      <c r="V82" s="3"/>
      <c r="W82" s="3"/>
      <c r="X82" s="3"/>
      <c r="Y82" s="3"/>
      <c r="Z82" s="3"/>
    </row>
    <row r="83" ht="15.75" customHeight="1">
      <c r="A83" s="3"/>
      <c r="B83" s="3"/>
      <c r="C83" s="3"/>
      <c r="D83" s="3"/>
      <c r="E83" s="3"/>
      <c r="F83" s="3"/>
      <c r="G83" s="3"/>
      <c r="H83" s="3"/>
      <c r="I83" s="3"/>
      <c r="J83" s="3"/>
      <c r="K83" s="2"/>
      <c r="L83" s="2"/>
      <c r="M83" s="2"/>
      <c r="N83" s="3"/>
      <c r="O83" s="3"/>
      <c r="P83" s="3"/>
      <c r="Q83" s="3"/>
      <c r="R83" s="3"/>
      <c r="S83" s="3"/>
      <c r="T83" s="3"/>
      <c r="U83" s="3"/>
      <c r="V83" s="3"/>
      <c r="W83" s="3"/>
      <c r="X83" s="3"/>
      <c r="Y83" s="3"/>
      <c r="Z83" s="3"/>
    </row>
    <row r="84" ht="15.75" customHeight="1">
      <c r="A84" s="3"/>
      <c r="B84" s="3"/>
      <c r="C84" s="3"/>
      <c r="D84" s="3"/>
      <c r="E84" s="3"/>
      <c r="F84" s="3"/>
      <c r="G84" s="3"/>
      <c r="H84" s="3"/>
      <c r="I84" s="3"/>
      <c r="J84" s="3"/>
      <c r="K84" s="2"/>
      <c r="L84" s="2"/>
      <c r="M84" s="2"/>
      <c r="N84" s="3"/>
      <c r="O84" s="3"/>
      <c r="P84" s="3"/>
      <c r="Q84" s="3"/>
      <c r="R84" s="3"/>
      <c r="S84" s="3"/>
      <c r="T84" s="3"/>
      <c r="U84" s="3"/>
      <c r="V84" s="3"/>
      <c r="W84" s="3"/>
      <c r="X84" s="3"/>
      <c r="Y84" s="3"/>
      <c r="Z84" s="3"/>
    </row>
    <row r="85" ht="15.75" customHeight="1">
      <c r="A85" s="3"/>
      <c r="B85" s="3"/>
      <c r="C85" s="3"/>
      <c r="D85" s="3"/>
      <c r="E85" s="3"/>
      <c r="F85" s="3"/>
      <c r="G85" s="3"/>
      <c r="H85" s="3"/>
      <c r="I85" s="3"/>
      <c r="J85" s="3"/>
      <c r="K85" s="2"/>
      <c r="L85" s="2"/>
      <c r="M85" s="2"/>
      <c r="N85" s="3"/>
      <c r="O85" s="3"/>
      <c r="P85" s="3"/>
      <c r="Q85" s="3"/>
      <c r="R85" s="3"/>
      <c r="S85" s="3"/>
      <c r="T85" s="3"/>
      <c r="U85" s="3"/>
      <c r="V85" s="3"/>
      <c r="W85" s="3"/>
      <c r="X85" s="3"/>
      <c r="Y85" s="3"/>
      <c r="Z85" s="3"/>
    </row>
    <row r="86" ht="15.75" customHeight="1">
      <c r="A86" s="3"/>
      <c r="B86" s="3"/>
      <c r="C86" s="3"/>
      <c r="D86" s="3"/>
      <c r="E86" s="3"/>
      <c r="F86" s="3"/>
      <c r="G86" s="3"/>
      <c r="H86" s="3"/>
      <c r="I86" s="3"/>
      <c r="J86" s="3"/>
      <c r="K86" s="2"/>
      <c r="L86" s="2"/>
      <c r="M86" s="2"/>
      <c r="N86" s="3"/>
      <c r="O86" s="3"/>
      <c r="P86" s="3"/>
      <c r="Q86" s="3"/>
      <c r="R86" s="3"/>
      <c r="S86" s="3"/>
      <c r="T86" s="3"/>
      <c r="U86" s="3"/>
      <c r="V86" s="3"/>
      <c r="W86" s="3"/>
      <c r="X86" s="3"/>
      <c r="Y86" s="3"/>
      <c r="Z86" s="3"/>
    </row>
    <row r="87" ht="15.75" customHeight="1">
      <c r="A87" s="3"/>
      <c r="B87" s="3"/>
      <c r="C87" s="3"/>
      <c r="D87" s="3"/>
      <c r="E87" s="3"/>
      <c r="F87" s="3"/>
      <c r="G87" s="3"/>
      <c r="H87" s="3"/>
      <c r="I87" s="3"/>
      <c r="J87" s="3"/>
      <c r="K87" s="2"/>
      <c r="L87" s="2"/>
      <c r="M87" s="2"/>
      <c r="N87" s="3"/>
      <c r="O87" s="3"/>
      <c r="P87" s="3"/>
      <c r="Q87" s="3"/>
      <c r="R87" s="3"/>
      <c r="S87" s="3"/>
      <c r="T87" s="3"/>
      <c r="U87" s="3"/>
      <c r="V87" s="3"/>
      <c r="W87" s="3"/>
      <c r="X87" s="3"/>
      <c r="Y87" s="3"/>
      <c r="Z87" s="3"/>
    </row>
    <row r="88" ht="15.75" customHeight="1">
      <c r="A88" s="3"/>
      <c r="B88" s="3"/>
      <c r="C88" s="3"/>
      <c r="D88" s="3"/>
      <c r="E88" s="3"/>
      <c r="F88" s="3"/>
      <c r="G88" s="3"/>
      <c r="H88" s="3"/>
      <c r="I88" s="3"/>
      <c r="J88" s="3"/>
      <c r="K88" s="2"/>
      <c r="L88" s="2"/>
      <c r="M88" s="2"/>
      <c r="N88" s="3"/>
      <c r="O88" s="3"/>
      <c r="P88" s="3"/>
      <c r="Q88" s="3"/>
      <c r="R88" s="3"/>
      <c r="S88" s="3"/>
      <c r="T88" s="3"/>
      <c r="U88" s="3"/>
      <c r="V88" s="3"/>
      <c r="W88" s="3"/>
      <c r="X88" s="3"/>
      <c r="Y88" s="3"/>
      <c r="Z88" s="3"/>
    </row>
    <row r="89" ht="15.75" customHeight="1">
      <c r="A89" s="3"/>
      <c r="B89" s="3"/>
      <c r="C89" s="3"/>
      <c r="D89" s="3"/>
      <c r="E89" s="3"/>
      <c r="F89" s="3"/>
      <c r="G89" s="3"/>
      <c r="H89" s="3"/>
      <c r="I89" s="3"/>
      <c r="J89" s="3"/>
      <c r="K89" s="2"/>
      <c r="L89" s="2"/>
      <c r="M89" s="2"/>
      <c r="N89" s="3"/>
      <c r="O89" s="3"/>
      <c r="P89" s="3"/>
      <c r="Q89" s="3"/>
      <c r="R89" s="3"/>
      <c r="S89" s="3"/>
      <c r="T89" s="3"/>
      <c r="U89" s="3"/>
      <c r="V89" s="3"/>
      <c r="W89" s="3"/>
      <c r="X89" s="3"/>
      <c r="Y89" s="3"/>
      <c r="Z89" s="3"/>
    </row>
    <row r="90" ht="15.75" customHeight="1">
      <c r="A90" s="3"/>
      <c r="B90" s="3"/>
      <c r="C90" s="3"/>
      <c r="D90" s="3"/>
      <c r="E90" s="3"/>
      <c r="F90" s="3"/>
      <c r="G90" s="3"/>
      <c r="H90" s="3"/>
      <c r="I90" s="3"/>
      <c r="J90" s="3"/>
      <c r="K90" s="2"/>
      <c r="L90" s="2"/>
      <c r="M90" s="2"/>
      <c r="N90" s="3"/>
      <c r="O90" s="3"/>
      <c r="P90" s="3"/>
      <c r="Q90" s="3"/>
      <c r="R90" s="3"/>
      <c r="S90" s="3"/>
      <c r="T90" s="3"/>
      <c r="U90" s="3"/>
      <c r="V90" s="3"/>
      <c r="W90" s="3"/>
      <c r="X90" s="3"/>
      <c r="Y90" s="3"/>
      <c r="Z90" s="3"/>
    </row>
    <row r="91" ht="15.75" customHeight="1">
      <c r="A91" s="3"/>
      <c r="B91" s="3"/>
      <c r="C91" s="3"/>
      <c r="D91" s="3"/>
      <c r="E91" s="3"/>
      <c r="F91" s="3"/>
      <c r="G91" s="3"/>
      <c r="H91" s="3"/>
      <c r="I91" s="3"/>
      <c r="J91" s="3"/>
      <c r="K91" s="2"/>
      <c r="L91" s="2"/>
      <c r="M91" s="2"/>
      <c r="N91" s="3"/>
      <c r="O91" s="3"/>
      <c r="P91" s="3"/>
      <c r="Q91" s="3"/>
      <c r="R91" s="3"/>
      <c r="S91" s="3"/>
      <c r="T91" s="3"/>
      <c r="U91" s="3"/>
      <c r="V91" s="3"/>
      <c r="W91" s="3"/>
      <c r="X91" s="3"/>
      <c r="Y91" s="3"/>
      <c r="Z91" s="3"/>
    </row>
    <row r="92" ht="15.75" customHeight="1">
      <c r="A92" s="3"/>
      <c r="B92" s="3"/>
      <c r="C92" s="3"/>
      <c r="D92" s="3"/>
      <c r="E92" s="3"/>
      <c r="F92" s="3"/>
      <c r="G92" s="3"/>
      <c r="H92" s="3"/>
      <c r="I92" s="3"/>
      <c r="J92" s="3"/>
      <c r="K92" s="2"/>
      <c r="L92" s="2"/>
      <c r="M92" s="2"/>
      <c r="N92" s="3"/>
      <c r="O92" s="3"/>
      <c r="P92" s="3"/>
      <c r="Q92" s="3"/>
      <c r="R92" s="3"/>
      <c r="S92" s="3"/>
      <c r="T92" s="3"/>
      <c r="U92" s="3"/>
      <c r="V92" s="3"/>
      <c r="W92" s="3"/>
      <c r="X92" s="3"/>
      <c r="Y92" s="3"/>
      <c r="Z92" s="3"/>
    </row>
    <row r="93" ht="15.75" customHeight="1">
      <c r="A93" s="3"/>
      <c r="B93" s="3"/>
      <c r="C93" s="3"/>
      <c r="D93" s="3"/>
      <c r="E93" s="3"/>
      <c r="F93" s="3"/>
      <c r="G93" s="3"/>
      <c r="H93" s="3"/>
      <c r="I93" s="3"/>
      <c r="J93" s="3"/>
      <c r="K93" s="2"/>
      <c r="L93" s="2"/>
      <c r="M93" s="2"/>
      <c r="N93" s="3"/>
      <c r="O93" s="3"/>
      <c r="P93" s="3"/>
      <c r="Q93" s="3"/>
      <c r="R93" s="3"/>
      <c r="S93" s="3"/>
      <c r="T93" s="3"/>
      <c r="U93" s="3"/>
      <c r="V93" s="3"/>
      <c r="W93" s="3"/>
      <c r="X93" s="3"/>
      <c r="Y93" s="3"/>
      <c r="Z93" s="3"/>
    </row>
    <row r="94" ht="15.75" customHeight="1">
      <c r="A94" s="3"/>
      <c r="B94" s="3"/>
      <c r="C94" s="3"/>
      <c r="D94" s="3"/>
      <c r="E94" s="3"/>
      <c r="F94" s="3"/>
      <c r="G94" s="3"/>
      <c r="H94" s="3"/>
      <c r="I94" s="3"/>
      <c r="J94" s="3"/>
      <c r="K94" s="2"/>
      <c r="L94" s="2"/>
      <c r="M94" s="2"/>
      <c r="N94" s="3"/>
      <c r="O94" s="3"/>
      <c r="P94" s="3"/>
      <c r="Q94" s="3"/>
      <c r="R94" s="3"/>
      <c r="S94" s="3"/>
      <c r="T94" s="3"/>
      <c r="U94" s="3"/>
      <c r="V94" s="3"/>
      <c r="W94" s="3"/>
      <c r="X94" s="3"/>
      <c r="Y94" s="3"/>
      <c r="Z94" s="3"/>
    </row>
    <row r="95" ht="15.75" customHeight="1">
      <c r="A95" s="3"/>
      <c r="B95" s="3"/>
      <c r="C95" s="3"/>
      <c r="D95" s="3"/>
      <c r="E95" s="3"/>
      <c r="F95" s="3"/>
      <c r="G95" s="3"/>
      <c r="H95" s="3"/>
      <c r="I95" s="3"/>
      <c r="J95" s="3"/>
      <c r="K95" s="2"/>
      <c r="L95" s="2"/>
      <c r="M95" s="2"/>
      <c r="N95" s="3"/>
      <c r="O95" s="3"/>
      <c r="P95" s="3"/>
      <c r="Q95" s="3"/>
      <c r="R95" s="3"/>
      <c r="S95" s="3"/>
      <c r="T95" s="3"/>
      <c r="U95" s="3"/>
      <c r="V95" s="3"/>
      <c r="W95" s="3"/>
      <c r="X95" s="3"/>
      <c r="Y95" s="3"/>
      <c r="Z95" s="3"/>
    </row>
    <row r="96" ht="15.75" customHeight="1">
      <c r="A96" s="3"/>
      <c r="B96" s="3"/>
      <c r="C96" s="3"/>
      <c r="D96" s="3"/>
      <c r="E96" s="3"/>
      <c r="F96" s="3"/>
      <c r="G96" s="3"/>
      <c r="H96" s="3"/>
      <c r="I96" s="3"/>
      <c r="J96" s="3"/>
      <c r="K96" s="2"/>
      <c r="L96" s="2"/>
      <c r="M96" s="2"/>
      <c r="N96" s="3"/>
      <c r="O96" s="3"/>
      <c r="P96" s="3"/>
      <c r="Q96" s="3"/>
      <c r="R96" s="3"/>
      <c r="S96" s="3"/>
      <c r="T96" s="3"/>
      <c r="U96" s="3"/>
      <c r="V96" s="3"/>
      <c r="W96" s="3"/>
      <c r="X96" s="3"/>
      <c r="Y96" s="3"/>
      <c r="Z96" s="3"/>
    </row>
    <row r="97" ht="15.75" customHeight="1">
      <c r="A97" s="3"/>
      <c r="B97" s="3"/>
      <c r="C97" s="3"/>
      <c r="D97" s="3"/>
      <c r="E97" s="3"/>
      <c r="F97" s="3"/>
      <c r="G97" s="3"/>
      <c r="H97" s="3"/>
      <c r="I97" s="3"/>
      <c r="J97" s="3"/>
      <c r="K97" s="2"/>
      <c r="L97" s="2"/>
      <c r="M97" s="2"/>
      <c r="N97" s="3"/>
      <c r="O97" s="3"/>
      <c r="P97" s="3"/>
      <c r="Q97" s="3"/>
      <c r="R97" s="3"/>
      <c r="S97" s="3"/>
      <c r="T97" s="3"/>
      <c r="U97" s="3"/>
      <c r="V97" s="3"/>
      <c r="W97" s="3"/>
      <c r="X97" s="3"/>
      <c r="Y97" s="3"/>
      <c r="Z97" s="3"/>
    </row>
    <row r="98" ht="15.75" customHeight="1">
      <c r="A98" s="3"/>
      <c r="B98" s="3"/>
      <c r="C98" s="3"/>
      <c r="D98" s="3"/>
      <c r="E98" s="3"/>
      <c r="F98" s="3"/>
      <c r="G98" s="3"/>
      <c r="H98" s="3"/>
      <c r="I98" s="3"/>
      <c r="J98" s="3"/>
      <c r="K98" s="2"/>
      <c r="L98" s="2"/>
      <c r="M98" s="2"/>
      <c r="N98" s="3"/>
      <c r="O98" s="3"/>
      <c r="P98" s="3"/>
      <c r="Q98" s="3"/>
      <c r="R98" s="3"/>
      <c r="S98" s="3"/>
      <c r="T98" s="3"/>
      <c r="U98" s="3"/>
      <c r="V98" s="3"/>
      <c r="W98" s="3"/>
      <c r="X98" s="3"/>
      <c r="Y98" s="3"/>
      <c r="Z98" s="3"/>
    </row>
    <row r="99" ht="15.75" customHeight="1">
      <c r="A99" s="3"/>
      <c r="B99" s="3"/>
      <c r="C99" s="3"/>
      <c r="D99" s="3"/>
      <c r="E99" s="3"/>
      <c r="F99" s="3"/>
      <c r="G99" s="3"/>
      <c r="H99" s="3"/>
      <c r="I99" s="3"/>
      <c r="J99" s="3"/>
      <c r="K99" s="2"/>
      <c r="L99" s="2"/>
      <c r="M99" s="2"/>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2"/>
      <c r="L100" s="2"/>
      <c r="M100" s="2"/>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2"/>
      <c r="L101" s="2"/>
      <c r="M101" s="2"/>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2"/>
      <c r="L102" s="2"/>
      <c r="M102" s="2"/>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2"/>
      <c r="L103" s="2"/>
      <c r="M103" s="2"/>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2"/>
      <c r="L104" s="2"/>
      <c r="M104" s="2"/>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2"/>
      <c r="L105" s="2"/>
      <c r="M105" s="2"/>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2"/>
      <c r="L106" s="2"/>
      <c r="M106" s="2"/>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2"/>
      <c r="L107" s="2"/>
      <c r="M107" s="2"/>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2"/>
      <c r="L108" s="2"/>
      <c r="M108" s="2"/>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2"/>
      <c r="L109" s="2"/>
      <c r="M109" s="2"/>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2"/>
      <c r="L110" s="2"/>
      <c r="M110" s="2"/>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2"/>
      <c r="L111" s="2"/>
      <c r="M111" s="2"/>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2"/>
      <c r="L112" s="2"/>
      <c r="M112" s="2"/>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2"/>
      <c r="L113" s="2"/>
      <c r="M113" s="2"/>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2"/>
      <c r="L114" s="2"/>
      <c r="M114" s="2"/>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2"/>
      <c r="L115" s="2"/>
      <c r="M115" s="2"/>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2"/>
      <c r="L116" s="2"/>
      <c r="M116" s="2"/>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2"/>
      <c r="L117" s="2"/>
      <c r="M117" s="2"/>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2"/>
      <c r="L118" s="2"/>
      <c r="M118" s="2"/>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2"/>
      <c r="L119" s="2"/>
      <c r="M119" s="2"/>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2"/>
      <c r="L120" s="2"/>
      <c r="M120" s="2"/>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2"/>
      <c r="L121" s="2"/>
      <c r="M121" s="2"/>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2"/>
      <c r="L122" s="2"/>
      <c r="M122" s="2"/>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2"/>
      <c r="L123" s="2"/>
      <c r="M123" s="2"/>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2"/>
      <c r="L124" s="2"/>
      <c r="M124" s="2"/>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2"/>
      <c r="L125" s="2"/>
      <c r="M125" s="2"/>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2"/>
      <c r="L126" s="2"/>
      <c r="M126" s="2"/>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2"/>
      <c r="L127" s="2"/>
      <c r="M127" s="2"/>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2"/>
      <c r="L128" s="2"/>
      <c r="M128" s="2"/>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2"/>
      <c r="L129" s="2"/>
      <c r="M129" s="2"/>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2"/>
      <c r="L130" s="2"/>
      <c r="M130" s="2"/>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2"/>
      <c r="L131" s="2"/>
      <c r="M131" s="2"/>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2"/>
      <c r="L132" s="2"/>
      <c r="M132" s="2"/>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2"/>
      <c r="L133" s="2"/>
      <c r="M133" s="2"/>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2"/>
      <c r="L134" s="2"/>
      <c r="M134" s="2"/>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2"/>
      <c r="L135" s="2"/>
      <c r="M135" s="2"/>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2"/>
      <c r="L136" s="2"/>
      <c r="M136" s="2"/>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2"/>
      <c r="L137" s="2"/>
      <c r="M137" s="2"/>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2"/>
      <c r="L138" s="2"/>
      <c r="M138" s="2"/>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2"/>
      <c r="L139" s="2"/>
      <c r="M139" s="2"/>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2"/>
      <c r="L140" s="2"/>
      <c r="M140" s="2"/>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2"/>
      <c r="L141" s="2"/>
      <c r="M141" s="2"/>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2"/>
      <c r="L142" s="2"/>
      <c r="M142" s="2"/>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2"/>
      <c r="L143" s="2"/>
      <c r="M143" s="2"/>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2"/>
      <c r="L144" s="2"/>
      <c r="M144" s="2"/>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2"/>
      <c r="L145" s="2"/>
      <c r="M145" s="2"/>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2"/>
      <c r="L146" s="2"/>
      <c r="M146" s="2"/>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2"/>
      <c r="L147" s="2"/>
      <c r="M147" s="2"/>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2"/>
      <c r="L148" s="2"/>
      <c r="M148" s="2"/>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2"/>
      <c r="L149" s="2"/>
      <c r="M149" s="2"/>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2"/>
      <c r="L150" s="2"/>
      <c r="M150" s="2"/>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2"/>
      <c r="L151" s="2"/>
      <c r="M151" s="2"/>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2"/>
      <c r="L152" s="2"/>
      <c r="M152" s="2"/>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2"/>
      <c r="L153" s="2"/>
      <c r="M153" s="2"/>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2"/>
      <c r="L154" s="2"/>
      <c r="M154" s="2"/>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2"/>
      <c r="L155" s="2"/>
      <c r="M155" s="2"/>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2"/>
      <c r="L156" s="2"/>
      <c r="M156" s="2"/>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2"/>
      <c r="L157" s="2"/>
      <c r="M157" s="2"/>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2"/>
      <c r="L158" s="2"/>
      <c r="M158" s="2"/>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2"/>
      <c r="L159" s="2"/>
      <c r="M159" s="2"/>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2"/>
      <c r="L160" s="2"/>
      <c r="M160" s="2"/>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2"/>
      <c r="L161" s="2"/>
      <c r="M161" s="2"/>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2"/>
      <c r="L162" s="2"/>
      <c r="M162" s="2"/>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2"/>
      <c r="L163" s="2"/>
      <c r="M163" s="2"/>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2"/>
      <c r="L164" s="2"/>
      <c r="M164" s="2"/>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2"/>
      <c r="L165" s="2"/>
      <c r="M165" s="2"/>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2"/>
      <c r="L166" s="2"/>
      <c r="M166" s="2"/>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2"/>
      <c r="L167" s="2"/>
      <c r="M167" s="2"/>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2"/>
      <c r="L168" s="2"/>
      <c r="M168" s="2"/>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2"/>
      <c r="L169" s="2"/>
      <c r="M169" s="2"/>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2"/>
      <c r="L170" s="2"/>
      <c r="M170" s="2"/>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2"/>
      <c r="L171" s="2"/>
      <c r="M171" s="2"/>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2"/>
      <c r="L172" s="2"/>
      <c r="M172" s="2"/>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2"/>
      <c r="L173" s="2"/>
      <c r="M173" s="2"/>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2"/>
      <c r="L174" s="2"/>
      <c r="M174" s="2"/>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2"/>
      <c r="L175" s="2"/>
      <c r="M175" s="2"/>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2"/>
      <c r="L176" s="2"/>
      <c r="M176" s="2"/>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2"/>
      <c r="L177" s="2"/>
      <c r="M177" s="2"/>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2"/>
      <c r="L178" s="2"/>
      <c r="M178" s="2"/>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2"/>
      <c r="L179" s="2"/>
      <c r="M179" s="2"/>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2"/>
      <c r="L180" s="2"/>
      <c r="M180" s="2"/>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2"/>
      <c r="L181" s="2"/>
      <c r="M181" s="2"/>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2"/>
      <c r="L182" s="2"/>
      <c r="M182" s="2"/>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2"/>
      <c r="L183" s="2"/>
      <c r="M183" s="2"/>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2"/>
      <c r="L184" s="2"/>
      <c r="M184" s="2"/>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2"/>
      <c r="L185" s="2"/>
      <c r="M185" s="2"/>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2"/>
      <c r="L186" s="2"/>
      <c r="M186" s="2"/>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2"/>
      <c r="L187" s="2"/>
      <c r="M187" s="2"/>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2"/>
      <c r="L188" s="2"/>
      <c r="M188" s="2"/>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2"/>
      <c r="L189" s="2"/>
      <c r="M189" s="2"/>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2"/>
      <c r="L190" s="2"/>
      <c r="M190" s="2"/>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2"/>
      <c r="L191" s="2"/>
      <c r="M191" s="2"/>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2"/>
      <c r="L192" s="2"/>
      <c r="M192" s="2"/>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2"/>
      <c r="L193" s="2"/>
      <c r="M193" s="2"/>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2"/>
      <c r="L194" s="2"/>
      <c r="M194" s="2"/>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2"/>
      <c r="L195" s="2"/>
      <c r="M195" s="2"/>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2"/>
      <c r="L196" s="2"/>
      <c r="M196" s="2"/>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2"/>
      <c r="L197" s="2"/>
      <c r="M197" s="2"/>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2"/>
      <c r="L198" s="2"/>
      <c r="M198" s="2"/>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2"/>
      <c r="L199" s="2"/>
      <c r="M199" s="2"/>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2"/>
      <c r="L200" s="2"/>
      <c r="M200" s="2"/>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2"/>
      <c r="L201" s="2"/>
      <c r="M201" s="2"/>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2"/>
      <c r="L202" s="2"/>
      <c r="M202" s="2"/>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2"/>
      <c r="L203" s="2"/>
      <c r="M203" s="2"/>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2"/>
      <c r="L204" s="2"/>
      <c r="M204" s="2"/>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2"/>
      <c r="L205" s="2"/>
      <c r="M205" s="2"/>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2"/>
      <c r="L206" s="2"/>
      <c r="M206" s="2"/>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2"/>
      <c r="L207" s="2"/>
      <c r="M207" s="2"/>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2"/>
      <c r="L208" s="2"/>
      <c r="M208" s="2"/>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2"/>
      <c r="L209" s="2"/>
      <c r="M209" s="2"/>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2"/>
      <c r="L210" s="2"/>
      <c r="M210" s="2"/>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2"/>
      <c r="L211" s="2"/>
      <c r="M211" s="2"/>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2"/>
      <c r="L212" s="2"/>
      <c r="M212" s="2"/>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2"/>
      <c r="L213" s="2"/>
      <c r="M213" s="2"/>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2"/>
      <c r="L214" s="2"/>
      <c r="M214" s="2"/>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2"/>
      <c r="L215" s="2"/>
      <c r="M215" s="2"/>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2"/>
      <c r="L216" s="2"/>
      <c r="M216" s="2"/>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2"/>
      <c r="L217" s="2"/>
      <c r="M217" s="2"/>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2"/>
      <c r="L218" s="2"/>
      <c r="M218" s="2"/>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2"/>
      <c r="L219" s="2"/>
      <c r="M219" s="2"/>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2"/>
      <c r="L220" s="2"/>
      <c r="M220" s="2"/>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2"/>
      <c r="L221" s="2"/>
      <c r="M221" s="2"/>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2"/>
      <c r="L222" s="2"/>
      <c r="M222" s="2"/>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2"/>
      <c r="L223" s="2"/>
      <c r="M223" s="2"/>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2"/>
      <c r="L224" s="2"/>
      <c r="M224" s="2"/>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2"/>
      <c r="L225" s="2"/>
      <c r="M225" s="2"/>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2"/>
      <c r="L226" s="2"/>
      <c r="M226" s="2"/>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2"/>
      <c r="L227" s="2"/>
      <c r="M227" s="2"/>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2"/>
      <c r="L228" s="2"/>
      <c r="M228" s="2"/>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2"/>
      <c r="L229" s="2"/>
      <c r="M229" s="2"/>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2"/>
      <c r="L230" s="2"/>
      <c r="M230" s="2"/>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2"/>
      <c r="L231" s="2"/>
      <c r="M231" s="2"/>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2"/>
      <c r="L232" s="2"/>
      <c r="M232" s="2"/>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2"/>
      <c r="L233" s="2"/>
      <c r="M233" s="2"/>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2"/>
      <c r="L234" s="2"/>
      <c r="M234" s="2"/>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2"/>
      <c r="L235" s="2"/>
      <c r="M235" s="2"/>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2"/>
      <c r="L236" s="2"/>
      <c r="M236" s="2"/>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2"/>
      <c r="L237" s="2"/>
      <c r="M237" s="2"/>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2"/>
      <c r="L238" s="2"/>
      <c r="M238" s="2"/>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2"/>
      <c r="L239" s="2"/>
      <c r="M239" s="2"/>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2"/>
      <c r="L240" s="2"/>
      <c r="M240" s="2"/>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2"/>
      <c r="L241" s="2"/>
      <c r="M241" s="2"/>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2"/>
      <c r="L242" s="2"/>
      <c r="M242" s="2"/>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2"/>
      <c r="L243" s="2"/>
      <c r="M243" s="2"/>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2"/>
      <c r="L244" s="2"/>
      <c r="M244" s="2"/>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2"/>
      <c r="L245" s="2"/>
      <c r="M245" s="2"/>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2"/>
      <c r="L246" s="2"/>
      <c r="M246" s="2"/>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2"/>
      <c r="L247" s="2"/>
      <c r="M247" s="2"/>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2"/>
      <c r="L248" s="2"/>
      <c r="M248" s="2"/>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2"/>
      <c r="L249" s="2"/>
      <c r="M249" s="2"/>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2"/>
      <c r="L250" s="2"/>
      <c r="M250" s="2"/>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2"/>
      <c r="L251" s="2"/>
      <c r="M251" s="2"/>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2"/>
      <c r="L252" s="2"/>
      <c r="M252" s="2"/>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2"/>
      <c r="L253" s="2"/>
      <c r="M253" s="2"/>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2"/>
      <c r="L254" s="2"/>
      <c r="M254" s="2"/>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2"/>
      <c r="L255" s="2"/>
      <c r="M255" s="2"/>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2"/>
      <c r="L256" s="2"/>
      <c r="M256" s="2"/>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2"/>
      <c r="L257" s="2"/>
      <c r="M257" s="2"/>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2"/>
      <c r="L258" s="2"/>
      <c r="M258" s="2"/>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2"/>
      <c r="L259" s="2"/>
      <c r="M259" s="2"/>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2"/>
      <c r="L260" s="2"/>
      <c r="M260" s="2"/>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2"/>
      <c r="L261" s="2"/>
      <c r="M261" s="2"/>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2"/>
      <c r="L262" s="2"/>
      <c r="M262" s="2"/>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2"/>
      <c r="L263" s="2"/>
      <c r="M263" s="2"/>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2"/>
      <c r="L264" s="2"/>
      <c r="M264" s="2"/>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2"/>
      <c r="L265" s="2"/>
      <c r="M265" s="2"/>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2"/>
      <c r="L266" s="2"/>
      <c r="M266" s="2"/>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2"/>
      <c r="L267" s="2"/>
      <c r="M267" s="2"/>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2"/>
      <c r="L268" s="2"/>
      <c r="M268" s="2"/>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2"/>
      <c r="L269" s="2"/>
      <c r="M269" s="2"/>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2"/>
      <c r="L270" s="2"/>
      <c r="M270" s="2"/>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2"/>
      <c r="L271" s="2"/>
      <c r="M271" s="2"/>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2"/>
      <c r="L272" s="2"/>
      <c r="M272" s="2"/>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2"/>
      <c r="L273" s="2"/>
      <c r="M273" s="2"/>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2"/>
      <c r="L274" s="2"/>
      <c r="M274" s="2"/>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2"/>
      <c r="L275" s="2"/>
      <c r="M275" s="2"/>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2"/>
      <c r="L276" s="2"/>
      <c r="M276" s="2"/>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2"/>
      <c r="L277" s="2"/>
      <c r="M277" s="2"/>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2"/>
      <c r="L278" s="2"/>
      <c r="M278" s="2"/>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2"/>
      <c r="L279" s="2"/>
      <c r="M279" s="2"/>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2"/>
      <c r="L280" s="2"/>
      <c r="M280" s="2"/>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2"/>
      <c r="L281" s="2"/>
      <c r="M281" s="2"/>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2"/>
      <c r="L282" s="2"/>
      <c r="M282" s="2"/>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2"/>
      <c r="L283" s="2"/>
      <c r="M283" s="2"/>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2"/>
      <c r="L284" s="2"/>
      <c r="M284" s="2"/>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2"/>
      <c r="L285" s="2"/>
      <c r="M285" s="2"/>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2"/>
      <c r="L286" s="2"/>
      <c r="M286" s="2"/>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2"/>
      <c r="L287" s="2"/>
      <c r="M287" s="2"/>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2"/>
      <c r="L288" s="2"/>
      <c r="M288" s="2"/>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2"/>
      <c r="L289" s="2"/>
      <c r="M289" s="2"/>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2"/>
      <c r="L290" s="2"/>
      <c r="M290" s="2"/>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2"/>
      <c r="L291" s="2"/>
      <c r="M291" s="2"/>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2"/>
      <c r="L292" s="2"/>
      <c r="M292" s="2"/>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2"/>
      <c r="L293" s="2"/>
      <c r="M293" s="2"/>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2"/>
      <c r="L294" s="2"/>
      <c r="M294" s="2"/>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2"/>
      <c r="L295" s="2"/>
      <c r="M295" s="2"/>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2"/>
      <c r="L296" s="2"/>
      <c r="M296" s="2"/>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2"/>
      <c r="L297" s="2"/>
      <c r="M297" s="2"/>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2"/>
      <c r="L298" s="2"/>
      <c r="M298" s="2"/>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2"/>
      <c r="L299" s="2"/>
      <c r="M299" s="2"/>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2"/>
      <c r="L300" s="2"/>
      <c r="M300" s="2"/>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2"/>
      <c r="L301" s="2"/>
      <c r="M301" s="2"/>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2"/>
      <c r="L302" s="2"/>
      <c r="M302" s="2"/>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2"/>
      <c r="L303" s="2"/>
      <c r="M303" s="2"/>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2"/>
      <c r="L304" s="2"/>
      <c r="M304" s="2"/>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2"/>
      <c r="L305" s="2"/>
      <c r="M305" s="2"/>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2"/>
      <c r="L306" s="2"/>
      <c r="M306" s="2"/>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2"/>
      <c r="L307" s="2"/>
      <c r="M307" s="2"/>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2"/>
      <c r="L308" s="2"/>
      <c r="M308" s="2"/>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2"/>
      <c r="L309" s="2"/>
      <c r="M309" s="2"/>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2"/>
      <c r="L310" s="2"/>
      <c r="M310" s="2"/>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2"/>
      <c r="L311" s="2"/>
      <c r="M311" s="2"/>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2"/>
      <c r="L312" s="2"/>
      <c r="M312" s="2"/>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2"/>
      <c r="L313" s="2"/>
      <c r="M313" s="2"/>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2"/>
      <c r="L314" s="2"/>
      <c r="M314" s="2"/>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2"/>
      <c r="L315" s="2"/>
      <c r="M315" s="2"/>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2"/>
      <c r="L316" s="2"/>
      <c r="M316" s="2"/>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2"/>
      <c r="L317" s="2"/>
      <c r="M317" s="2"/>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2"/>
      <c r="L318" s="2"/>
      <c r="M318" s="2"/>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2"/>
      <c r="L319" s="2"/>
      <c r="M319" s="2"/>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2"/>
      <c r="L320" s="2"/>
      <c r="M320" s="2"/>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2"/>
      <c r="L321" s="2"/>
      <c r="M321" s="2"/>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2"/>
      <c r="L322" s="2"/>
      <c r="M322" s="2"/>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2"/>
      <c r="L323" s="2"/>
      <c r="M323" s="2"/>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2"/>
      <c r="L324" s="2"/>
      <c r="M324" s="2"/>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2"/>
      <c r="L325" s="2"/>
      <c r="M325" s="2"/>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2"/>
      <c r="L326" s="2"/>
      <c r="M326" s="2"/>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2"/>
      <c r="L327" s="2"/>
      <c r="M327" s="2"/>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2"/>
      <c r="L328" s="2"/>
      <c r="M328" s="2"/>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2"/>
      <c r="L329" s="2"/>
      <c r="M329" s="2"/>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2"/>
      <c r="L330" s="2"/>
      <c r="M330" s="2"/>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2"/>
      <c r="L331" s="2"/>
      <c r="M331" s="2"/>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2"/>
      <c r="L332" s="2"/>
      <c r="M332" s="2"/>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2"/>
      <c r="L333" s="2"/>
      <c r="M333" s="2"/>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2"/>
      <c r="L334" s="2"/>
      <c r="M334" s="2"/>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2"/>
      <c r="L335" s="2"/>
      <c r="M335" s="2"/>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2"/>
      <c r="L336" s="2"/>
      <c r="M336" s="2"/>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2"/>
      <c r="L337" s="2"/>
      <c r="M337" s="2"/>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2"/>
      <c r="L338" s="2"/>
      <c r="M338" s="2"/>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2"/>
      <c r="L339" s="2"/>
      <c r="M339" s="2"/>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2"/>
      <c r="L340" s="2"/>
      <c r="M340" s="2"/>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2"/>
      <c r="L341" s="2"/>
      <c r="M341" s="2"/>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2"/>
      <c r="L342" s="2"/>
      <c r="M342" s="2"/>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2"/>
      <c r="L343" s="2"/>
      <c r="M343" s="2"/>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2"/>
      <c r="L344" s="2"/>
      <c r="M344" s="2"/>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2"/>
      <c r="L345" s="2"/>
      <c r="M345" s="2"/>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2"/>
      <c r="L346" s="2"/>
      <c r="M346" s="2"/>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2"/>
      <c r="L347" s="2"/>
      <c r="M347" s="2"/>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2"/>
      <c r="L348" s="2"/>
      <c r="M348" s="2"/>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2"/>
      <c r="L349" s="2"/>
      <c r="M349" s="2"/>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2"/>
      <c r="L350" s="2"/>
      <c r="M350" s="2"/>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2"/>
      <c r="L351" s="2"/>
      <c r="M351" s="2"/>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2"/>
      <c r="L352" s="2"/>
      <c r="M352" s="2"/>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2"/>
      <c r="L353" s="2"/>
      <c r="M353" s="2"/>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2"/>
      <c r="L354" s="2"/>
      <c r="M354" s="2"/>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2"/>
      <c r="L355" s="2"/>
      <c r="M355" s="2"/>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2"/>
      <c r="L356" s="2"/>
      <c r="M356" s="2"/>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2"/>
      <c r="L357" s="2"/>
      <c r="M357" s="2"/>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2"/>
      <c r="L358" s="2"/>
      <c r="M358" s="2"/>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2"/>
      <c r="L359" s="2"/>
      <c r="M359" s="2"/>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2"/>
      <c r="L360" s="2"/>
      <c r="M360" s="2"/>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2"/>
      <c r="L361" s="2"/>
      <c r="M361" s="2"/>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2"/>
      <c r="L362" s="2"/>
      <c r="M362" s="2"/>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2"/>
      <c r="L363" s="2"/>
      <c r="M363" s="2"/>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2"/>
      <c r="L364" s="2"/>
      <c r="M364" s="2"/>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2"/>
      <c r="L365" s="2"/>
      <c r="M365" s="2"/>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2"/>
      <c r="L366" s="2"/>
      <c r="M366" s="2"/>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2"/>
      <c r="L367" s="2"/>
      <c r="M367" s="2"/>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2"/>
      <c r="L368" s="2"/>
      <c r="M368" s="2"/>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2"/>
      <c r="L369" s="2"/>
      <c r="M369" s="2"/>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2"/>
      <c r="L370" s="2"/>
      <c r="M370" s="2"/>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2"/>
      <c r="L371" s="2"/>
      <c r="M371" s="2"/>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2"/>
      <c r="L372" s="2"/>
      <c r="M372" s="2"/>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2"/>
      <c r="L373" s="2"/>
      <c r="M373" s="2"/>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2"/>
      <c r="L374" s="2"/>
      <c r="M374" s="2"/>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2"/>
      <c r="L375" s="2"/>
      <c r="M375" s="2"/>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2"/>
      <c r="L376" s="2"/>
      <c r="M376" s="2"/>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2"/>
      <c r="L377" s="2"/>
      <c r="M377" s="2"/>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2"/>
      <c r="L378" s="2"/>
      <c r="M378" s="2"/>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2"/>
      <c r="L379" s="2"/>
      <c r="M379" s="2"/>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2"/>
      <c r="L380" s="2"/>
      <c r="M380" s="2"/>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2"/>
      <c r="L381" s="2"/>
      <c r="M381" s="2"/>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2"/>
      <c r="L382" s="2"/>
      <c r="M382" s="2"/>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2"/>
      <c r="L383" s="2"/>
      <c r="M383" s="2"/>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2"/>
      <c r="L384" s="2"/>
      <c r="M384" s="2"/>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2"/>
      <c r="L385" s="2"/>
      <c r="M385" s="2"/>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2"/>
      <c r="L386" s="2"/>
      <c r="M386" s="2"/>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2"/>
      <c r="L387" s="2"/>
      <c r="M387" s="2"/>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2"/>
      <c r="L388" s="2"/>
      <c r="M388" s="2"/>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2"/>
      <c r="L389" s="2"/>
      <c r="M389" s="2"/>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2"/>
      <c r="L390" s="2"/>
      <c r="M390" s="2"/>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2"/>
      <c r="L391" s="2"/>
      <c r="M391" s="2"/>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2"/>
      <c r="L392" s="2"/>
      <c r="M392" s="2"/>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2"/>
      <c r="L393" s="2"/>
      <c r="M393" s="2"/>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2"/>
      <c r="L394" s="2"/>
      <c r="M394" s="2"/>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2"/>
      <c r="L395" s="2"/>
      <c r="M395" s="2"/>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2"/>
      <c r="L396" s="2"/>
      <c r="M396" s="2"/>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2"/>
      <c r="L397" s="2"/>
      <c r="M397" s="2"/>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2"/>
      <c r="L398" s="2"/>
      <c r="M398" s="2"/>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2"/>
      <c r="L399" s="2"/>
      <c r="M399" s="2"/>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2"/>
      <c r="L400" s="2"/>
      <c r="M400" s="2"/>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2"/>
      <c r="L401" s="2"/>
      <c r="M401" s="2"/>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2"/>
      <c r="L402" s="2"/>
      <c r="M402" s="2"/>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2"/>
      <c r="L403" s="2"/>
      <c r="M403" s="2"/>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2"/>
      <c r="L404" s="2"/>
      <c r="M404" s="2"/>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2"/>
      <c r="L405" s="2"/>
      <c r="M405" s="2"/>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2"/>
      <c r="L406" s="2"/>
      <c r="M406" s="2"/>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2"/>
      <c r="L407" s="2"/>
      <c r="M407" s="2"/>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2"/>
      <c r="L408" s="2"/>
      <c r="M408" s="2"/>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2"/>
      <c r="L409" s="2"/>
      <c r="M409" s="2"/>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2"/>
      <c r="L410" s="2"/>
      <c r="M410" s="2"/>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2"/>
      <c r="L411" s="2"/>
      <c r="M411" s="2"/>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2"/>
      <c r="L412" s="2"/>
      <c r="M412" s="2"/>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2"/>
      <c r="L413" s="2"/>
      <c r="M413" s="2"/>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2"/>
      <c r="L414" s="2"/>
      <c r="M414" s="2"/>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2"/>
      <c r="L415" s="2"/>
      <c r="M415" s="2"/>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2"/>
      <c r="L416" s="2"/>
      <c r="M416" s="2"/>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2"/>
      <c r="L417" s="2"/>
      <c r="M417" s="2"/>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2"/>
      <c r="L418" s="2"/>
      <c r="M418" s="2"/>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2"/>
      <c r="L419" s="2"/>
      <c r="M419" s="2"/>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2"/>
      <c r="L420" s="2"/>
      <c r="M420" s="2"/>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2"/>
      <c r="L421" s="2"/>
      <c r="M421" s="2"/>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2"/>
      <c r="L422" s="2"/>
      <c r="M422" s="2"/>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2"/>
      <c r="L423" s="2"/>
      <c r="M423" s="2"/>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2"/>
      <c r="L424" s="2"/>
      <c r="M424" s="2"/>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2"/>
      <c r="L425" s="2"/>
      <c r="M425" s="2"/>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2"/>
      <c r="L426" s="2"/>
      <c r="M426" s="2"/>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2"/>
      <c r="L427" s="2"/>
      <c r="M427" s="2"/>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2"/>
      <c r="L428" s="2"/>
      <c r="M428" s="2"/>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2"/>
      <c r="L429" s="2"/>
      <c r="M429" s="2"/>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2"/>
      <c r="L430" s="2"/>
      <c r="M430" s="2"/>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2"/>
      <c r="L431" s="2"/>
      <c r="M431" s="2"/>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2"/>
      <c r="L432" s="2"/>
      <c r="M432" s="2"/>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2"/>
      <c r="L433" s="2"/>
      <c r="M433" s="2"/>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2"/>
      <c r="L434" s="2"/>
      <c r="M434" s="2"/>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2"/>
      <c r="L435" s="2"/>
      <c r="M435" s="2"/>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2"/>
      <c r="L436" s="2"/>
      <c r="M436" s="2"/>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2"/>
      <c r="L437" s="2"/>
      <c r="M437" s="2"/>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2"/>
      <c r="L438" s="2"/>
      <c r="M438" s="2"/>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2"/>
      <c r="L439" s="2"/>
      <c r="M439" s="2"/>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2"/>
      <c r="L440" s="2"/>
      <c r="M440" s="2"/>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2"/>
      <c r="L441" s="2"/>
      <c r="M441" s="2"/>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2"/>
      <c r="L442" s="2"/>
      <c r="M442" s="2"/>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2"/>
      <c r="L443" s="2"/>
      <c r="M443" s="2"/>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2"/>
      <c r="L444" s="2"/>
      <c r="M444" s="2"/>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2"/>
      <c r="L445" s="2"/>
      <c r="M445" s="2"/>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2"/>
      <c r="L446" s="2"/>
      <c r="M446" s="2"/>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2"/>
      <c r="L447" s="2"/>
      <c r="M447" s="2"/>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2"/>
      <c r="L448" s="2"/>
      <c r="M448" s="2"/>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2"/>
      <c r="L449" s="2"/>
      <c r="M449" s="2"/>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2"/>
      <c r="L450" s="2"/>
      <c r="M450" s="2"/>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2"/>
      <c r="L451" s="2"/>
      <c r="M451" s="2"/>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2"/>
      <c r="L452" s="2"/>
      <c r="M452" s="2"/>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2"/>
      <c r="L453" s="2"/>
      <c r="M453" s="2"/>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2"/>
      <c r="L454" s="2"/>
      <c r="M454" s="2"/>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2"/>
      <c r="L455" s="2"/>
      <c r="M455" s="2"/>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2"/>
      <c r="L456" s="2"/>
      <c r="M456" s="2"/>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2"/>
      <c r="L457" s="2"/>
      <c r="M457" s="2"/>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2"/>
      <c r="L458" s="2"/>
      <c r="M458" s="2"/>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2"/>
      <c r="L459" s="2"/>
      <c r="M459" s="2"/>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2"/>
      <c r="L460" s="2"/>
      <c r="M460" s="2"/>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2"/>
      <c r="L461" s="2"/>
      <c r="M461" s="2"/>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2"/>
      <c r="L462" s="2"/>
      <c r="M462" s="2"/>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2"/>
      <c r="L463" s="2"/>
      <c r="M463" s="2"/>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2"/>
      <c r="L464" s="2"/>
      <c r="M464" s="2"/>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2"/>
      <c r="L465" s="2"/>
      <c r="M465" s="2"/>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2"/>
      <c r="L466" s="2"/>
      <c r="M466" s="2"/>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2"/>
      <c r="L467" s="2"/>
      <c r="M467" s="2"/>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2"/>
      <c r="L468" s="2"/>
      <c r="M468" s="2"/>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2"/>
      <c r="L469" s="2"/>
      <c r="M469" s="2"/>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2"/>
      <c r="L470" s="2"/>
      <c r="M470" s="2"/>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2"/>
      <c r="L471" s="2"/>
      <c r="M471" s="2"/>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2"/>
      <c r="L472" s="2"/>
      <c r="M472" s="2"/>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2"/>
      <c r="L473" s="2"/>
      <c r="M473" s="2"/>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2"/>
      <c r="L474" s="2"/>
      <c r="M474" s="2"/>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2"/>
      <c r="L475" s="2"/>
      <c r="M475" s="2"/>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2"/>
      <c r="L476" s="2"/>
      <c r="M476" s="2"/>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2"/>
      <c r="L477" s="2"/>
      <c r="M477" s="2"/>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2"/>
      <c r="L478" s="2"/>
      <c r="M478" s="2"/>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2"/>
      <c r="L479" s="2"/>
      <c r="M479" s="2"/>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2"/>
      <c r="L480" s="2"/>
      <c r="M480" s="2"/>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2"/>
      <c r="L481" s="2"/>
      <c r="M481" s="2"/>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2"/>
      <c r="L482" s="2"/>
      <c r="M482" s="2"/>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2"/>
      <c r="L483" s="2"/>
      <c r="M483" s="2"/>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2"/>
      <c r="L484" s="2"/>
      <c r="M484" s="2"/>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2"/>
      <c r="L485" s="2"/>
      <c r="M485" s="2"/>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2"/>
      <c r="L486" s="2"/>
      <c r="M486" s="2"/>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2"/>
      <c r="L487" s="2"/>
      <c r="M487" s="2"/>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2"/>
      <c r="L488" s="2"/>
      <c r="M488" s="2"/>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2"/>
      <c r="L489" s="2"/>
      <c r="M489" s="2"/>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2"/>
      <c r="L490" s="2"/>
      <c r="M490" s="2"/>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2"/>
      <c r="L491" s="2"/>
      <c r="M491" s="2"/>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2"/>
      <c r="L492" s="2"/>
      <c r="M492" s="2"/>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2"/>
      <c r="L493" s="2"/>
      <c r="M493" s="2"/>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2"/>
      <c r="L494" s="2"/>
      <c r="M494" s="2"/>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2"/>
      <c r="L495" s="2"/>
      <c r="M495" s="2"/>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2"/>
      <c r="L496" s="2"/>
      <c r="M496" s="2"/>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2"/>
      <c r="L497" s="2"/>
      <c r="M497" s="2"/>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2"/>
      <c r="L498" s="2"/>
      <c r="M498" s="2"/>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2"/>
      <c r="L499" s="2"/>
      <c r="M499" s="2"/>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2"/>
      <c r="L500" s="2"/>
      <c r="M500" s="2"/>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2"/>
      <c r="L501" s="2"/>
      <c r="M501" s="2"/>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2"/>
      <c r="L502" s="2"/>
      <c r="M502" s="2"/>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2"/>
      <c r="L503" s="2"/>
      <c r="M503" s="2"/>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2"/>
      <c r="L504" s="2"/>
      <c r="M504" s="2"/>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2"/>
      <c r="L505" s="2"/>
      <c r="M505" s="2"/>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2"/>
      <c r="L506" s="2"/>
      <c r="M506" s="2"/>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2"/>
      <c r="L507" s="2"/>
      <c r="M507" s="2"/>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2"/>
      <c r="L508" s="2"/>
      <c r="M508" s="2"/>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2"/>
      <c r="L509" s="2"/>
      <c r="M509" s="2"/>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2"/>
      <c r="L510" s="2"/>
      <c r="M510" s="2"/>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2"/>
      <c r="L511" s="2"/>
      <c r="M511" s="2"/>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2"/>
      <c r="L512" s="2"/>
      <c r="M512" s="2"/>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2"/>
      <c r="L513" s="2"/>
      <c r="M513" s="2"/>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2"/>
      <c r="L514" s="2"/>
      <c r="M514" s="2"/>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2"/>
      <c r="L515" s="2"/>
      <c r="M515" s="2"/>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2"/>
      <c r="L516" s="2"/>
      <c r="M516" s="2"/>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2"/>
      <c r="L517" s="2"/>
      <c r="M517" s="2"/>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2"/>
      <c r="L518" s="2"/>
      <c r="M518" s="2"/>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2"/>
      <c r="L519" s="2"/>
      <c r="M519" s="2"/>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2"/>
      <c r="L520" s="2"/>
      <c r="M520" s="2"/>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2"/>
      <c r="L521" s="2"/>
      <c r="M521" s="2"/>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2"/>
      <c r="L522" s="2"/>
      <c r="M522" s="2"/>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2"/>
      <c r="L523" s="2"/>
      <c r="M523" s="2"/>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2"/>
      <c r="L524" s="2"/>
      <c r="M524" s="2"/>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2"/>
      <c r="L525" s="2"/>
      <c r="M525" s="2"/>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2"/>
      <c r="L526" s="2"/>
      <c r="M526" s="2"/>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2"/>
      <c r="L527" s="2"/>
      <c r="M527" s="2"/>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2"/>
      <c r="L528" s="2"/>
      <c r="M528" s="2"/>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2"/>
      <c r="L529" s="2"/>
      <c r="M529" s="2"/>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2"/>
      <c r="L530" s="2"/>
      <c r="M530" s="2"/>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2"/>
      <c r="L531" s="2"/>
      <c r="M531" s="2"/>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2"/>
      <c r="L532" s="2"/>
      <c r="M532" s="2"/>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2"/>
      <c r="L533" s="2"/>
      <c r="M533" s="2"/>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2"/>
      <c r="L534" s="2"/>
      <c r="M534" s="2"/>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2"/>
      <c r="L535" s="2"/>
      <c r="M535" s="2"/>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2"/>
      <c r="L536" s="2"/>
      <c r="M536" s="2"/>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2"/>
      <c r="L537" s="2"/>
      <c r="M537" s="2"/>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2"/>
      <c r="L538" s="2"/>
      <c r="M538" s="2"/>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2"/>
      <c r="L539" s="2"/>
      <c r="M539" s="2"/>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2"/>
      <c r="L540" s="2"/>
      <c r="M540" s="2"/>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2"/>
      <c r="L541" s="2"/>
      <c r="M541" s="2"/>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2"/>
      <c r="L542" s="2"/>
      <c r="M542" s="2"/>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2"/>
      <c r="L543" s="2"/>
      <c r="M543" s="2"/>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2"/>
      <c r="L544" s="2"/>
      <c r="M544" s="2"/>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2"/>
      <c r="L545" s="2"/>
      <c r="M545" s="2"/>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2"/>
      <c r="L546" s="2"/>
      <c r="M546" s="2"/>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2"/>
      <c r="L547" s="2"/>
      <c r="M547" s="2"/>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2"/>
      <c r="L548" s="2"/>
      <c r="M548" s="2"/>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2"/>
      <c r="L549" s="2"/>
      <c r="M549" s="2"/>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2"/>
      <c r="L550" s="2"/>
      <c r="M550" s="2"/>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2"/>
      <c r="L551" s="2"/>
      <c r="M551" s="2"/>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2"/>
      <c r="L552" s="2"/>
      <c r="M552" s="2"/>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2"/>
      <c r="L553" s="2"/>
      <c r="M553" s="2"/>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2"/>
      <c r="L554" s="2"/>
      <c r="M554" s="2"/>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2"/>
      <c r="L555" s="2"/>
      <c r="M555" s="2"/>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2"/>
      <c r="L556" s="2"/>
      <c r="M556" s="2"/>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2"/>
      <c r="L557" s="2"/>
      <c r="M557" s="2"/>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2"/>
      <c r="L558" s="2"/>
      <c r="M558" s="2"/>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2"/>
      <c r="L559" s="2"/>
      <c r="M559" s="2"/>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2"/>
      <c r="L560" s="2"/>
      <c r="M560" s="2"/>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2"/>
      <c r="L561" s="2"/>
      <c r="M561" s="2"/>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2"/>
      <c r="L562" s="2"/>
      <c r="M562" s="2"/>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2"/>
      <c r="L563" s="2"/>
      <c r="M563" s="2"/>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2"/>
      <c r="L564" s="2"/>
      <c r="M564" s="2"/>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2"/>
      <c r="L565" s="2"/>
      <c r="M565" s="2"/>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2"/>
      <c r="L566" s="2"/>
      <c r="M566" s="2"/>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2"/>
      <c r="L567" s="2"/>
      <c r="M567" s="2"/>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2"/>
      <c r="L568" s="2"/>
      <c r="M568" s="2"/>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2"/>
      <c r="L569" s="2"/>
      <c r="M569" s="2"/>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2"/>
      <c r="L570" s="2"/>
      <c r="M570" s="2"/>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2"/>
      <c r="L571" s="2"/>
      <c r="M571" s="2"/>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2"/>
      <c r="L572" s="2"/>
      <c r="M572" s="2"/>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2"/>
      <c r="L573" s="2"/>
      <c r="M573" s="2"/>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2"/>
      <c r="L574" s="2"/>
      <c r="M574" s="2"/>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2"/>
      <c r="L575" s="2"/>
      <c r="M575" s="2"/>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2"/>
      <c r="L576" s="2"/>
      <c r="M576" s="2"/>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2"/>
      <c r="L577" s="2"/>
      <c r="M577" s="2"/>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2"/>
      <c r="L578" s="2"/>
      <c r="M578" s="2"/>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2"/>
      <c r="L579" s="2"/>
      <c r="M579" s="2"/>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2"/>
      <c r="L580" s="2"/>
      <c r="M580" s="2"/>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2"/>
      <c r="L581" s="2"/>
      <c r="M581" s="2"/>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2"/>
      <c r="L582" s="2"/>
      <c r="M582" s="2"/>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2"/>
      <c r="L583" s="2"/>
      <c r="M583" s="2"/>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2"/>
      <c r="L584" s="2"/>
      <c r="M584" s="2"/>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2"/>
      <c r="L585" s="2"/>
      <c r="M585" s="2"/>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2"/>
      <c r="L586" s="2"/>
      <c r="M586" s="2"/>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2"/>
      <c r="L587" s="2"/>
      <c r="M587" s="2"/>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2"/>
      <c r="L588" s="2"/>
      <c r="M588" s="2"/>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2"/>
      <c r="L589" s="2"/>
      <c r="M589" s="2"/>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2"/>
      <c r="L590" s="2"/>
      <c r="M590" s="2"/>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2"/>
      <c r="L591" s="2"/>
      <c r="M591" s="2"/>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2"/>
      <c r="L592" s="2"/>
      <c r="M592" s="2"/>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2"/>
      <c r="L593" s="2"/>
      <c r="M593" s="2"/>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2"/>
      <c r="L594" s="2"/>
      <c r="M594" s="2"/>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2"/>
      <c r="L595" s="2"/>
      <c r="M595" s="2"/>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2"/>
      <c r="L596" s="2"/>
      <c r="M596" s="2"/>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2"/>
      <c r="L597" s="2"/>
      <c r="M597" s="2"/>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2"/>
      <c r="L598" s="2"/>
      <c r="M598" s="2"/>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2"/>
      <c r="L599" s="2"/>
      <c r="M599" s="2"/>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2"/>
      <c r="L600" s="2"/>
      <c r="M600" s="2"/>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2"/>
      <c r="L601" s="2"/>
      <c r="M601" s="2"/>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2"/>
      <c r="L602" s="2"/>
      <c r="M602" s="2"/>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2"/>
      <c r="L603" s="2"/>
      <c r="M603" s="2"/>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2"/>
      <c r="L604" s="2"/>
      <c r="M604" s="2"/>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2"/>
      <c r="L605" s="2"/>
      <c r="M605" s="2"/>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2"/>
      <c r="L606" s="2"/>
      <c r="M606" s="2"/>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2"/>
      <c r="L607" s="2"/>
      <c r="M607" s="2"/>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2"/>
      <c r="L608" s="2"/>
      <c r="M608" s="2"/>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2"/>
      <c r="L609" s="2"/>
      <c r="M609" s="2"/>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2"/>
      <c r="L610" s="2"/>
      <c r="M610" s="2"/>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2"/>
      <c r="L611" s="2"/>
      <c r="M611" s="2"/>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2"/>
      <c r="L612" s="2"/>
      <c r="M612" s="2"/>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2"/>
      <c r="L613" s="2"/>
      <c r="M613" s="2"/>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2"/>
      <c r="L614" s="2"/>
      <c r="M614" s="2"/>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2"/>
      <c r="L615" s="2"/>
      <c r="M615" s="2"/>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2"/>
      <c r="L616" s="2"/>
      <c r="M616" s="2"/>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2"/>
      <c r="L617" s="2"/>
      <c r="M617" s="2"/>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2"/>
      <c r="L618" s="2"/>
      <c r="M618" s="2"/>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2"/>
      <c r="L619" s="2"/>
      <c r="M619" s="2"/>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2"/>
      <c r="L620" s="2"/>
      <c r="M620" s="2"/>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2"/>
      <c r="L621" s="2"/>
      <c r="M621" s="2"/>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2"/>
      <c r="L622" s="2"/>
      <c r="M622" s="2"/>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2"/>
      <c r="L623" s="2"/>
      <c r="M623" s="2"/>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2"/>
      <c r="L624" s="2"/>
      <c r="M624" s="2"/>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2"/>
      <c r="L625" s="2"/>
      <c r="M625" s="2"/>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2"/>
      <c r="L626" s="2"/>
      <c r="M626" s="2"/>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2"/>
      <c r="L627" s="2"/>
      <c r="M627" s="2"/>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2"/>
      <c r="L628" s="2"/>
      <c r="M628" s="2"/>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2"/>
      <c r="L629" s="2"/>
      <c r="M629" s="2"/>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2"/>
      <c r="L630" s="2"/>
      <c r="M630" s="2"/>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2"/>
      <c r="L631" s="2"/>
      <c r="M631" s="2"/>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2"/>
      <c r="L632" s="2"/>
      <c r="M632" s="2"/>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2"/>
      <c r="L633" s="2"/>
      <c r="M633" s="2"/>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2"/>
      <c r="L634" s="2"/>
      <c r="M634" s="2"/>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2"/>
      <c r="L635" s="2"/>
      <c r="M635" s="2"/>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2"/>
      <c r="L636" s="2"/>
      <c r="M636" s="2"/>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2"/>
      <c r="L637" s="2"/>
      <c r="M637" s="2"/>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2"/>
      <c r="L638" s="2"/>
      <c r="M638" s="2"/>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2"/>
      <c r="L639" s="2"/>
      <c r="M639" s="2"/>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2"/>
      <c r="L640" s="2"/>
      <c r="M640" s="2"/>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2"/>
      <c r="L641" s="2"/>
      <c r="M641" s="2"/>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2"/>
      <c r="L642" s="2"/>
      <c r="M642" s="2"/>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2"/>
      <c r="L643" s="2"/>
      <c r="M643" s="2"/>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2"/>
      <c r="L644" s="2"/>
      <c r="M644" s="2"/>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2"/>
      <c r="L645" s="2"/>
      <c r="M645" s="2"/>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2"/>
      <c r="L646" s="2"/>
      <c r="M646" s="2"/>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2"/>
      <c r="L647" s="2"/>
      <c r="M647" s="2"/>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2"/>
      <c r="L648" s="2"/>
      <c r="M648" s="2"/>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2"/>
      <c r="L649" s="2"/>
      <c r="M649" s="2"/>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2"/>
      <c r="L650" s="2"/>
      <c r="M650" s="2"/>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2"/>
      <c r="L651" s="2"/>
      <c r="M651" s="2"/>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2"/>
      <c r="L652" s="2"/>
      <c r="M652" s="2"/>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2"/>
      <c r="L653" s="2"/>
      <c r="M653" s="2"/>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2"/>
      <c r="L654" s="2"/>
      <c r="M654" s="2"/>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2"/>
      <c r="L655" s="2"/>
      <c r="M655" s="2"/>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2"/>
      <c r="L656" s="2"/>
      <c r="M656" s="2"/>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2"/>
      <c r="L657" s="2"/>
      <c r="M657" s="2"/>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2"/>
      <c r="L658" s="2"/>
      <c r="M658" s="2"/>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2"/>
      <c r="L659" s="2"/>
      <c r="M659" s="2"/>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2"/>
      <c r="L660" s="2"/>
      <c r="M660" s="2"/>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2"/>
      <c r="L661" s="2"/>
      <c r="M661" s="2"/>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2"/>
      <c r="L662" s="2"/>
      <c r="M662" s="2"/>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2"/>
      <c r="L663" s="2"/>
      <c r="M663" s="2"/>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2"/>
      <c r="L664" s="2"/>
      <c r="M664" s="2"/>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2"/>
      <c r="L665" s="2"/>
      <c r="M665" s="2"/>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2"/>
      <c r="L666" s="2"/>
      <c r="M666" s="2"/>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2"/>
      <c r="L667" s="2"/>
      <c r="M667" s="2"/>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2"/>
      <c r="L668" s="2"/>
      <c r="M668" s="2"/>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2"/>
      <c r="L669" s="2"/>
      <c r="M669" s="2"/>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2"/>
      <c r="L670" s="2"/>
      <c r="M670" s="2"/>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2"/>
      <c r="L671" s="2"/>
      <c r="M671" s="2"/>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2"/>
      <c r="L672" s="2"/>
      <c r="M672" s="2"/>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2"/>
      <c r="L673" s="2"/>
      <c r="M673" s="2"/>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2"/>
      <c r="L674" s="2"/>
      <c r="M674" s="2"/>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2"/>
      <c r="L675" s="2"/>
      <c r="M675" s="2"/>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2"/>
      <c r="L676" s="2"/>
      <c r="M676" s="2"/>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2"/>
      <c r="L677" s="2"/>
      <c r="M677" s="2"/>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2"/>
      <c r="L678" s="2"/>
      <c r="M678" s="2"/>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2"/>
      <c r="L679" s="2"/>
      <c r="M679" s="2"/>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2"/>
      <c r="L680" s="2"/>
      <c r="M680" s="2"/>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2"/>
      <c r="L681" s="2"/>
      <c r="M681" s="2"/>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2"/>
      <c r="L682" s="2"/>
      <c r="M682" s="2"/>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2"/>
      <c r="L683" s="2"/>
      <c r="M683" s="2"/>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2"/>
      <c r="L684" s="2"/>
      <c r="M684" s="2"/>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2"/>
      <c r="L685" s="2"/>
      <c r="M685" s="2"/>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2"/>
      <c r="L686" s="2"/>
      <c r="M686" s="2"/>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2"/>
      <c r="L687" s="2"/>
      <c r="M687" s="2"/>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2"/>
      <c r="L688" s="2"/>
      <c r="M688" s="2"/>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2"/>
      <c r="L689" s="2"/>
      <c r="M689" s="2"/>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2"/>
      <c r="L690" s="2"/>
      <c r="M690" s="2"/>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2"/>
      <c r="L691" s="2"/>
      <c r="M691" s="2"/>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2"/>
      <c r="L692" s="2"/>
      <c r="M692" s="2"/>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2"/>
      <c r="L693" s="2"/>
      <c r="M693" s="2"/>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2"/>
      <c r="L694" s="2"/>
      <c r="M694" s="2"/>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2"/>
      <c r="L695" s="2"/>
      <c r="M695" s="2"/>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2"/>
      <c r="L696" s="2"/>
      <c r="M696" s="2"/>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2"/>
      <c r="L697" s="2"/>
      <c r="M697" s="2"/>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2"/>
      <c r="L698" s="2"/>
      <c r="M698" s="2"/>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2"/>
      <c r="L699" s="2"/>
      <c r="M699" s="2"/>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2"/>
      <c r="L700" s="2"/>
      <c r="M700" s="2"/>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2"/>
      <c r="L701" s="2"/>
      <c r="M701" s="2"/>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2"/>
      <c r="L702" s="2"/>
      <c r="M702" s="2"/>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2"/>
      <c r="L703" s="2"/>
      <c r="M703" s="2"/>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2"/>
      <c r="L704" s="2"/>
      <c r="M704" s="2"/>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2"/>
      <c r="L705" s="2"/>
      <c r="M705" s="2"/>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2"/>
      <c r="L706" s="2"/>
      <c r="M706" s="2"/>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2"/>
      <c r="L707" s="2"/>
      <c r="M707" s="2"/>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2"/>
      <c r="L708" s="2"/>
      <c r="M708" s="2"/>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2"/>
      <c r="L709" s="2"/>
      <c r="M709" s="2"/>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2"/>
      <c r="L710" s="2"/>
      <c r="M710" s="2"/>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2"/>
      <c r="L711" s="2"/>
      <c r="M711" s="2"/>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2"/>
      <c r="L712" s="2"/>
      <c r="M712" s="2"/>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2"/>
      <c r="L713" s="2"/>
      <c r="M713" s="2"/>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2"/>
      <c r="L714" s="2"/>
      <c r="M714" s="2"/>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2"/>
      <c r="L715" s="2"/>
      <c r="M715" s="2"/>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2"/>
      <c r="L716" s="2"/>
      <c r="M716" s="2"/>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2"/>
      <c r="L717" s="2"/>
      <c r="M717" s="2"/>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2"/>
      <c r="L718" s="2"/>
      <c r="M718" s="2"/>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2"/>
      <c r="L719" s="2"/>
      <c r="M719" s="2"/>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2"/>
      <c r="L720" s="2"/>
      <c r="M720" s="2"/>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2"/>
      <c r="L721" s="2"/>
      <c r="M721" s="2"/>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2"/>
      <c r="L722" s="2"/>
      <c r="M722" s="2"/>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2"/>
      <c r="L723" s="2"/>
      <c r="M723" s="2"/>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2"/>
      <c r="L724" s="2"/>
      <c r="M724" s="2"/>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2"/>
      <c r="L725" s="2"/>
      <c r="M725" s="2"/>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2"/>
      <c r="L726" s="2"/>
      <c r="M726" s="2"/>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2"/>
      <c r="L727" s="2"/>
      <c r="M727" s="2"/>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2"/>
      <c r="L728" s="2"/>
      <c r="M728" s="2"/>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2"/>
      <c r="L729" s="2"/>
      <c r="M729" s="2"/>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2"/>
      <c r="L730" s="2"/>
      <c r="M730" s="2"/>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2"/>
      <c r="L731" s="2"/>
      <c r="M731" s="2"/>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2"/>
      <c r="L732" s="2"/>
      <c r="M732" s="2"/>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2"/>
      <c r="L733" s="2"/>
      <c r="M733" s="2"/>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2"/>
      <c r="L734" s="2"/>
      <c r="M734" s="2"/>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2"/>
      <c r="L735" s="2"/>
      <c r="M735" s="2"/>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2"/>
      <c r="L736" s="2"/>
      <c r="M736" s="2"/>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2"/>
      <c r="L737" s="2"/>
      <c r="M737" s="2"/>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2"/>
      <c r="L738" s="2"/>
      <c r="M738" s="2"/>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2"/>
      <c r="L739" s="2"/>
      <c r="M739" s="2"/>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2"/>
      <c r="L740" s="2"/>
      <c r="M740" s="2"/>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2"/>
      <c r="L741" s="2"/>
      <c r="M741" s="2"/>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2"/>
      <c r="L742" s="2"/>
      <c r="M742" s="2"/>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2"/>
      <c r="L743" s="2"/>
      <c r="M743" s="2"/>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2"/>
      <c r="L744" s="2"/>
      <c r="M744" s="2"/>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2"/>
      <c r="L745" s="2"/>
      <c r="M745" s="2"/>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2"/>
      <c r="L746" s="2"/>
      <c r="M746" s="2"/>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2"/>
      <c r="L747" s="2"/>
      <c r="M747" s="2"/>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2"/>
      <c r="L748" s="2"/>
      <c r="M748" s="2"/>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2"/>
      <c r="L749" s="2"/>
      <c r="M749" s="2"/>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2"/>
      <c r="L750" s="2"/>
      <c r="M750" s="2"/>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2"/>
      <c r="L751" s="2"/>
      <c r="M751" s="2"/>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2"/>
      <c r="L752" s="2"/>
      <c r="M752" s="2"/>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2"/>
      <c r="L753" s="2"/>
      <c r="M753" s="2"/>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2"/>
      <c r="L754" s="2"/>
      <c r="M754" s="2"/>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2"/>
      <c r="L755" s="2"/>
      <c r="M755" s="2"/>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2"/>
      <c r="L756" s="2"/>
      <c r="M756" s="2"/>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2"/>
      <c r="L757" s="2"/>
      <c r="M757" s="2"/>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2"/>
      <c r="L758" s="2"/>
      <c r="M758" s="2"/>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2"/>
      <c r="L759" s="2"/>
      <c r="M759" s="2"/>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2"/>
      <c r="L760" s="2"/>
      <c r="M760" s="2"/>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2"/>
      <c r="L761" s="2"/>
      <c r="M761" s="2"/>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2"/>
      <c r="L762" s="2"/>
      <c r="M762" s="2"/>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2"/>
      <c r="L763" s="2"/>
      <c r="M763" s="2"/>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2"/>
      <c r="L764" s="2"/>
      <c r="M764" s="2"/>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2"/>
      <c r="L765" s="2"/>
      <c r="M765" s="2"/>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2"/>
      <c r="L766" s="2"/>
      <c r="M766" s="2"/>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2"/>
      <c r="L767" s="2"/>
      <c r="M767" s="2"/>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2"/>
      <c r="L768" s="2"/>
      <c r="M768" s="2"/>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2"/>
      <c r="L769" s="2"/>
      <c r="M769" s="2"/>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2"/>
      <c r="L770" s="2"/>
      <c r="M770" s="2"/>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2"/>
      <c r="L771" s="2"/>
      <c r="M771" s="2"/>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2"/>
      <c r="L772" s="2"/>
      <c r="M772" s="2"/>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2"/>
      <c r="L773" s="2"/>
      <c r="M773" s="2"/>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2"/>
      <c r="L774" s="2"/>
      <c r="M774" s="2"/>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2"/>
      <c r="L775" s="2"/>
      <c r="M775" s="2"/>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2"/>
      <c r="L776" s="2"/>
      <c r="M776" s="2"/>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2"/>
      <c r="L777" s="2"/>
      <c r="M777" s="2"/>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2"/>
      <c r="L778" s="2"/>
      <c r="M778" s="2"/>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2"/>
      <c r="L779" s="2"/>
      <c r="M779" s="2"/>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2"/>
      <c r="L780" s="2"/>
      <c r="M780" s="2"/>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2"/>
      <c r="L781" s="2"/>
      <c r="M781" s="2"/>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2"/>
      <c r="L782" s="2"/>
      <c r="M782" s="2"/>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2"/>
      <c r="L783" s="2"/>
      <c r="M783" s="2"/>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2"/>
      <c r="L784" s="2"/>
      <c r="M784" s="2"/>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2"/>
      <c r="L785" s="2"/>
      <c r="M785" s="2"/>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2"/>
      <c r="L786" s="2"/>
      <c r="M786" s="2"/>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2"/>
      <c r="L787" s="2"/>
      <c r="M787" s="2"/>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2"/>
      <c r="L788" s="2"/>
      <c r="M788" s="2"/>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2"/>
      <c r="L789" s="2"/>
      <c r="M789" s="2"/>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2"/>
      <c r="L790" s="2"/>
      <c r="M790" s="2"/>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2"/>
      <c r="L791" s="2"/>
      <c r="M791" s="2"/>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2"/>
      <c r="L792" s="2"/>
      <c r="M792" s="2"/>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2"/>
      <c r="L793" s="2"/>
      <c r="M793" s="2"/>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2"/>
      <c r="L794" s="2"/>
      <c r="M794" s="2"/>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2"/>
      <c r="L795" s="2"/>
      <c r="M795" s="2"/>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2"/>
      <c r="L796" s="2"/>
      <c r="M796" s="2"/>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2"/>
      <c r="L797" s="2"/>
      <c r="M797" s="2"/>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2"/>
      <c r="L798" s="2"/>
      <c r="M798" s="2"/>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2"/>
      <c r="L799" s="2"/>
      <c r="M799" s="2"/>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2"/>
      <c r="L800" s="2"/>
      <c r="M800" s="2"/>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2"/>
      <c r="L801" s="2"/>
      <c r="M801" s="2"/>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2"/>
      <c r="L802" s="2"/>
      <c r="M802" s="2"/>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2"/>
      <c r="L803" s="2"/>
      <c r="M803" s="2"/>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2"/>
      <c r="L804" s="2"/>
      <c r="M804" s="2"/>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2"/>
      <c r="L805" s="2"/>
      <c r="M805" s="2"/>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2"/>
      <c r="L806" s="2"/>
      <c r="M806" s="2"/>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2"/>
      <c r="L807" s="2"/>
      <c r="M807" s="2"/>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2"/>
      <c r="L808" s="2"/>
      <c r="M808" s="2"/>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2"/>
      <c r="L809" s="2"/>
      <c r="M809" s="2"/>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2"/>
      <c r="L810" s="2"/>
      <c r="M810" s="2"/>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2"/>
      <c r="L811" s="2"/>
      <c r="M811" s="2"/>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2"/>
      <c r="L812" s="2"/>
      <c r="M812" s="2"/>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2"/>
      <c r="L813" s="2"/>
      <c r="M813" s="2"/>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2"/>
      <c r="L814" s="2"/>
      <c r="M814" s="2"/>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2"/>
      <c r="L815" s="2"/>
      <c r="M815" s="2"/>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2"/>
      <c r="L816" s="2"/>
      <c r="M816" s="2"/>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2"/>
      <c r="L817" s="2"/>
      <c r="M817" s="2"/>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2"/>
      <c r="L818" s="2"/>
      <c r="M818" s="2"/>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2"/>
      <c r="L819" s="2"/>
      <c r="M819" s="2"/>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2"/>
      <c r="L820" s="2"/>
      <c r="M820" s="2"/>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2"/>
      <c r="L821" s="2"/>
      <c r="M821" s="2"/>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2"/>
      <c r="L822" s="2"/>
      <c r="M822" s="2"/>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2"/>
      <c r="L823" s="2"/>
      <c r="M823" s="2"/>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2"/>
      <c r="L824" s="2"/>
      <c r="M824" s="2"/>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2"/>
      <c r="L825" s="2"/>
      <c r="M825" s="2"/>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2"/>
      <c r="L826" s="2"/>
      <c r="M826" s="2"/>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2"/>
      <c r="L827" s="2"/>
      <c r="M827" s="2"/>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2"/>
      <c r="L828" s="2"/>
      <c r="M828" s="2"/>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2"/>
      <c r="L829" s="2"/>
      <c r="M829" s="2"/>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2"/>
      <c r="L830" s="2"/>
      <c r="M830" s="2"/>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2"/>
      <c r="L831" s="2"/>
      <c r="M831" s="2"/>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2"/>
      <c r="L832" s="2"/>
      <c r="M832" s="2"/>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2"/>
      <c r="L833" s="2"/>
      <c r="M833" s="2"/>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2"/>
      <c r="L834" s="2"/>
      <c r="M834" s="2"/>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2"/>
      <c r="L835" s="2"/>
      <c r="M835" s="2"/>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2"/>
      <c r="L836" s="2"/>
      <c r="M836" s="2"/>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2"/>
      <c r="L837" s="2"/>
      <c r="M837" s="2"/>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2"/>
      <c r="L838" s="2"/>
      <c r="M838" s="2"/>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2"/>
      <c r="L839" s="2"/>
      <c r="M839" s="2"/>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2"/>
      <c r="L840" s="2"/>
      <c r="M840" s="2"/>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2"/>
      <c r="L841" s="2"/>
      <c r="M841" s="2"/>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2"/>
      <c r="L842" s="2"/>
      <c r="M842" s="2"/>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2"/>
      <c r="L843" s="2"/>
      <c r="M843" s="2"/>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2"/>
      <c r="L844" s="2"/>
      <c r="M844" s="2"/>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2"/>
      <c r="L845" s="2"/>
      <c r="M845" s="2"/>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2"/>
      <c r="L846" s="2"/>
      <c r="M846" s="2"/>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2"/>
      <c r="L847" s="2"/>
      <c r="M847" s="2"/>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2"/>
      <c r="L848" s="2"/>
      <c r="M848" s="2"/>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2"/>
      <c r="L849" s="2"/>
      <c r="M849" s="2"/>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2"/>
      <c r="L850" s="2"/>
      <c r="M850" s="2"/>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2"/>
      <c r="L851" s="2"/>
      <c r="M851" s="2"/>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2"/>
      <c r="L852" s="2"/>
      <c r="M852" s="2"/>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2"/>
      <c r="L853" s="2"/>
      <c r="M853" s="2"/>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2"/>
      <c r="L854" s="2"/>
      <c r="M854" s="2"/>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2"/>
      <c r="L855" s="2"/>
      <c r="M855" s="2"/>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2"/>
      <c r="L856" s="2"/>
      <c r="M856" s="2"/>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2"/>
      <c r="L857" s="2"/>
      <c r="M857" s="2"/>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2"/>
      <c r="L858" s="2"/>
      <c r="M858" s="2"/>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2"/>
      <c r="L859" s="2"/>
      <c r="M859" s="2"/>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2"/>
      <c r="L860" s="2"/>
      <c r="M860" s="2"/>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2"/>
      <c r="L861" s="2"/>
      <c r="M861" s="2"/>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2"/>
      <c r="L862" s="2"/>
      <c r="M862" s="2"/>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2"/>
      <c r="L863" s="2"/>
      <c r="M863" s="2"/>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2"/>
      <c r="L864" s="2"/>
      <c r="M864" s="2"/>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2"/>
      <c r="L865" s="2"/>
      <c r="M865" s="2"/>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2"/>
      <c r="L866" s="2"/>
      <c r="M866" s="2"/>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2"/>
      <c r="L867" s="2"/>
      <c r="M867" s="2"/>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2"/>
      <c r="L868" s="2"/>
      <c r="M868" s="2"/>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2"/>
      <c r="L869" s="2"/>
      <c r="M869" s="2"/>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2"/>
      <c r="L870" s="2"/>
      <c r="M870" s="2"/>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2"/>
      <c r="L871" s="2"/>
      <c r="M871" s="2"/>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2"/>
      <c r="L872" s="2"/>
      <c r="M872" s="2"/>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2"/>
      <c r="L873" s="2"/>
      <c r="M873" s="2"/>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2"/>
      <c r="L874" s="2"/>
      <c r="M874" s="2"/>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2"/>
      <c r="L875" s="2"/>
      <c r="M875" s="2"/>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2"/>
      <c r="L876" s="2"/>
      <c r="M876" s="2"/>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2"/>
      <c r="L877" s="2"/>
      <c r="M877" s="2"/>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2"/>
      <c r="L878" s="2"/>
      <c r="M878" s="2"/>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2"/>
      <c r="L879" s="2"/>
      <c r="M879" s="2"/>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2"/>
      <c r="L880" s="2"/>
      <c r="M880" s="2"/>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2"/>
      <c r="L881" s="2"/>
      <c r="M881" s="2"/>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2"/>
      <c r="L882" s="2"/>
      <c r="M882" s="2"/>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2"/>
      <c r="L883" s="2"/>
      <c r="M883" s="2"/>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2"/>
      <c r="L884" s="2"/>
      <c r="M884" s="2"/>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2"/>
      <c r="L885" s="2"/>
      <c r="M885" s="2"/>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2"/>
      <c r="L886" s="2"/>
      <c r="M886" s="2"/>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2"/>
      <c r="L887" s="2"/>
      <c r="M887" s="2"/>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2"/>
      <c r="L888" s="2"/>
      <c r="M888" s="2"/>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2"/>
      <c r="L889" s="2"/>
      <c r="M889" s="2"/>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2"/>
      <c r="L890" s="2"/>
      <c r="M890" s="2"/>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2"/>
      <c r="L891" s="2"/>
      <c r="M891" s="2"/>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2"/>
      <c r="L892" s="2"/>
      <c r="M892" s="2"/>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2"/>
      <c r="L893" s="2"/>
      <c r="M893" s="2"/>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2"/>
      <c r="L894" s="2"/>
      <c r="M894" s="2"/>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2"/>
      <c r="L895" s="2"/>
      <c r="M895" s="2"/>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2"/>
      <c r="L896" s="2"/>
      <c r="M896" s="2"/>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2"/>
      <c r="L897" s="2"/>
      <c r="M897" s="2"/>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2"/>
      <c r="L898" s="2"/>
      <c r="M898" s="2"/>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2"/>
      <c r="L899" s="2"/>
      <c r="M899" s="2"/>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2"/>
      <c r="L900" s="2"/>
      <c r="M900" s="2"/>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2"/>
      <c r="L901" s="2"/>
      <c r="M901" s="2"/>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2"/>
      <c r="L902" s="2"/>
      <c r="M902" s="2"/>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2"/>
      <c r="L903" s="2"/>
      <c r="M903" s="2"/>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2"/>
      <c r="L904" s="2"/>
      <c r="M904" s="2"/>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2"/>
      <c r="L905" s="2"/>
      <c r="M905" s="2"/>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2"/>
      <c r="L906" s="2"/>
      <c r="M906" s="2"/>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2"/>
      <c r="L907" s="2"/>
      <c r="M907" s="2"/>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2"/>
      <c r="L908" s="2"/>
      <c r="M908" s="2"/>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2"/>
      <c r="L909" s="2"/>
      <c r="M909" s="2"/>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2"/>
      <c r="L910" s="2"/>
      <c r="M910" s="2"/>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2"/>
      <c r="L911" s="2"/>
      <c r="M911" s="2"/>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2"/>
      <c r="L912" s="2"/>
      <c r="M912" s="2"/>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2"/>
      <c r="L913" s="2"/>
      <c r="M913" s="2"/>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2"/>
      <c r="L914" s="2"/>
      <c r="M914" s="2"/>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2"/>
      <c r="L915" s="2"/>
      <c r="M915" s="2"/>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2"/>
      <c r="L916" s="2"/>
      <c r="M916" s="2"/>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2"/>
      <c r="L917" s="2"/>
      <c r="M917" s="2"/>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2"/>
      <c r="L918" s="2"/>
      <c r="M918" s="2"/>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2"/>
      <c r="L919" s="2"/>
      <c r="M919" s="2"/>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2"/>
      <c r="L920" s="2"/>
      <c r="M920" s="2"/>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2"/>
      <c r="L921" s="2"/>
      <c r="M921" s="2"/>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2"/>
      <c r="L922" s="2"/>
      <c r="M922" s="2"/>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2"/>
      <c r="L923" s="2"/>
      <c r="M923" s="2"/>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2"/>
      <c r="L924" s="2"/>
      <c r="M924" s="2"/>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2"/>
      <c r="L925" s="2"/>
      <c r="M925" s="2"/>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2"/>
      <c r="L926" s="2"/>
      <c r="M926" s="2"/>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2"/>
      <c r="L927" s="2"/>
      <c r="M927" s="2"/>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2"/>
      <c r="L928" s="2"/>
      <c r="M928" s="2"/>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2"/>
      <c r="L929" s="2"/>
      <c r="M929" s="2"/>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2"/>
      <c r="L930" s="2"/>
      <c r="M930" s="2"/>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2"/>
      <c r="L931" s="2"/>
      <c r="M931" s="2"/>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2"/>
      <c r="L932" s="2"/>
      <c r="M932" s="2"/>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2"/>
      <c r="L933" s="2"/>
      <c r="M933" s="2"/>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2"/>
      <c r="L934" s="2"/>
      <c r="M934" s="2"/>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2"/>
      <c r="L935" s="2"/>
      <c r="M935" s="2"/>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2"/>
      <c r="L936" s="2"/>
      <c r="M936" s="2"/>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2"/>
      <c r="L937" s="2"/>
      <c r="M937" s="2"/>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2"/>
      <c r="L938" s="2"/>
      <c r="M938" s="2"/>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2"/>
      <c r="L939" s="2"/>
      <c r="M939" s="2"/>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2"/>
      <c r="L940" s="2"/>
      <c r="M940" s="2"/>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2"/>
      <c r="L941" s="2"/>
      <c r="M941" s="2"/>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2"/>
      <c r="L942" s="2"/>
      <c r="M942" s="2"/>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2"/>
      <c r="L943" s="2"/>
      <c r="M943" s="2"/>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2"/>
      <c r="L944" s="2"/>
      <c r="M944" s="2"/>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2"/>
      <c r="L945" s="2"/>
      <c r="M945" s="2"/>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2"/>
      <c r="L946" s="2"/>
      <c r="M946" s="2"/>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2"/>
      <c r="L947" s="2"/>
      <c r="M947" s="2"/>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2"/>
      <c r="L948" s="2"/>
      <c r="M948" s="2"/>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2"/>
      <c r="L949" s="2"/>
      <c r="M949" s="2"/>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2"/>
      <c r="L950" s="2"/>
      <c r="M950" s="2"/>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2"/>
      <c r="L951" s="2"/>
      <c r="M951" s="2"/>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2"/>
      <c r="L952" s="2"/>
      <c r="M952" s="2"/>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2"/>
      <c r="L953" s="2"/>
      <c r="M953" s="2"/>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2"/>
      <c r="L954" s="2"/>
      <c r="M954" s="2"/>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2"/>
      <c r="L955" s="2"/>
      <c r="M955" s="2"/>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2"/>
      <c r="L956" s="2"/>
      <c r="M956" s="2"/>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2"/>
      <c r="L957" s="2"/>
      <c r="M957" s="2"/>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2"/>
      <c r="L958" s="2"/>
      <c r="M958" s="2"/>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2"/>
      <c r="L959" s="2"/>
      <c r="M959" s="2"/>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2"/>
      <c r="L960" s="2"/>
      <c r="M960" s="2"/>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2"/>
      <c r="L961" s="2"/>
      <c r="M961" s="2"/>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2"/>
      <c r="L962" s="2"/>
      <c r="M962" s="2"/>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2"/>
      <c r="L963" s="2"/>
      <c r="M963" s="2"/>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2"/>
      <c r="L964" s="2"/>
      <c r="M964" s="2"/>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2"/>
      <c r="L965" s="2"/>
      <c r="M965" s="2"/>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2"/>
      <c r="L966" s="2"/>
      <c r="M966" s="2"/>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2"/>
      <c r="L967" s="2"/>
      <c r="M967" s="2"/>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2"/>
      <c r="L968" s="2"/>
      <c r="M968" s="2"/>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2"/>
      <c r="L969" s="2"/>
      <c r="M969" s="2"/>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2"/>
      <c r="L970" s="2"/>
      <c r="M970" s="2"/>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2"/>
      <c r="L971" s="2"/>
      <c r="M971" s="2"/>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2"/>
      <c r="L972" s="2"/>
      <c r="M972" s="2"/>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2"/>
      <c r="L973" s="2"/>
      <c r="M973" s="2"/>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2"/>
      <c r="L974" s="2"/>
      <c r="M974" s="2"/>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2"/>
      <c r="L975" s="2"/>
      <c r="M975" s="2"/>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2"/>
      <c r="L976" s="2"/>
      <c r="M976" s="2"/>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2"/>
      <c r="L977" s="2"/>
      <c r="M977" s="2"/>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2"/>
      <c r="L978" s="2"/>
      <c r="M978" s="2"/>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2"/>
      <c r="L979" s="2"/>
      <c r="M979" s="2"/>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2"/>
      <c r="L980" s="2"/>
      <c r="M980" s="2"/>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2"/>
      <c r="L981" s="2"/>
      <c r="M981" s="2"/>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2"/>
      <c r="L982" s="2"/>
      <c r="M982" s="2"/>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2"/>
      <c r="L983" s="2"/>
      <c r="M983" s="2"/>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2"/>
      <c r="L984" s="2"/>
      <c r="M984" s="2"/>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2"/>
      <c r="L985" s="2"/>
      <c r="M985" s="2"/>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2"/>
      <c r="L986" s="2"/>
      <c r="M986" s="2"/>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2"/>
      <c r="L987" s="2"/>
      <c r="M987" s="2"/>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2"/>
      <c r="L988" s="2"/>
      <c r="M988" s="2"/>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2"/>
      <c r="L989" s="2"/>
      <c r="M989" s="2"/>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2"/>
      <c r="L990" s="2"/>
      <c r="M990" s="2"/>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2"/>
      <c r="L991" s="2"/>
      <c r="M991" s="2"/>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2"/>
      <c r="L992" s="2"/>
      <c r="M992" s="2"/>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2"/>
      <c r="L993" s="2"/>
      <c r="M993" s="2"/>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2"/>
      <c r="L994" s="2"/>
      <c r="M994" s="2"/>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2"/>
      <c r="L995" s="2"/>
      <c r="M995" s="2"/>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2"/>
      <c r="L996" s="2"/>
      <c r="M996" s="2"/>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2"/>
      <c r="L997" s="2"/>
      <c r="M997" s="2"/>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2"/>
      <c r="L998" s="2"/>
      <c r="M998" s="2"/>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2"/>
      <c r="L999" s="2"/>
      <c r="M999" s="2"/>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2"/>
      <c r="L1000" s="2"/>
      <c r="M1000" s="2"/>
      <c r="N1000" s="3"/>
      <c r="O1000" s="3"/>
      <c r="P1000" s="3"/>
      <c r="Q1000" s="3"/>
      <c r="R1000" s="3"/>
      <c r="S1000" s="3"/>
      <c r="T1000" s="3"/>
      <c r="U1000" s="3"/>
      <c r="V1000" s="3"/>
      <c r="W1000" s="3"/>
      <c r="X1000" s="3"/>
      <c r="Y1000" s="3"/>
      <c r="Z1000" s="3"/>
    </row>
  </sheetData>
  <mergeCells count="54">
    <mergeCell ref="B42:F42"/>
    <mergeCell ref="B43:F43"/>
    <mergeCell ref="B44:F44"/>
    <mergeCell ref="B45:F45"/>
    <mergeCell ref="B46:F46"/>
    <mergeCell ref="B47:F47"/>
    <mergeCell ref="B49:I49"/>
    <mergeCell ref="B50:I51"/>
    <mergeCell ref="B52:I52"/>
    <mergeCell ref="B53:I53"/>
    <mergeCell ref="B54:F54"/>
    <mergeCell ref="B55:F55"/>
    <mergeCell ref="B56:F56"/>
    <mergeCell ref="B57:F57"/>
    <mergeCell ref="H7:H8"/>
    <mergeCell ref="I7:I8"/>
    <mergeCell ref="I10:I11"/>
    <mergeCell ref="B2:I2"/>
    <mergeCell ref="B3:I3"/>
    <mergeCell ref="B4:F4"/>
    <mergeCell ref="B5:F5"/>
    <mergeCell ref="B6:F6"/>
    <mergeCell ref="B7:F7"/>
    <mergeCell ref="G7:G8"/>
    <mergeCell ref="B8:F8"/>
    <mergeCell ref="B9:F9"/>
    <mergeCell ref="B10:F10"/>
    <mergeCell ref="B11:F11"/>
    <mergeCell ref="B12:F12"/>
    <mergeCell ref="B13:F14"/>
    <mergeCell ref="B15:F16"/>
    <mergeCell ref="B18:I18"/>
    <mergeCell ref="B19:F19"/>
    <mergeCell ref="B20:F20"/>
    <mergeCell ref="B21:F21"/>
    <mergeCell ref="B22:F22"/>
    <mergeCell ref="B23:F23"/>
    <mergeCell ref="I23:I25"/>
    <mergeCell ref="B24:F24"/>
    <mergeCell ref="B25:F25"/>
    <mergeCell ref="B27:F27"/>
    <mergeCell ref="B28:F28"/>
    <mergeCell ref="B29:F29"/>
    <mergeCell ref="D31:F31"/>
    <mergeCell ref="D32:F32"/>
    <mergeCell ref="D33:F33"/>
    <mergeCell ref="B36:I36"/>
    <mergeCell ref="B37:I37"/>
    <mergeCell ref="B38:I38"/>
    <mergeCell ref="B39:F39"/>
    <mergeCell ref="B40:F40"/>
    <mergeCell ref="B41:F41"/>
    <mergeCell ref="B58:F58"/>
    <mergeCell ref="B59:F59"/>
  </mergeCells>
  <conditionalFormatting sqref="A48:A50 A55:A57 A59 A119:J1000 J47:J49 J54:J59 N2:Z2 N3:Z3 N5:Z11 N12:Z12 N13:Z14 N15:Z20 N21:Z35 N36:Z50 O4:Z4 P2:Z2 T12:Z14 U21:Z35">
    <cfRule type="cellIs" dxfId="0" priority="1" operator="lessThan">
      <formula>0</formula>
    </cfRule>
  </conditionalFormatting>
  <conditionalFormatting sqref="K1:Z1">
    <cfRule type="cellIs" dxfId="0" priority="2" operator="lessThan">
      <formula>0</formula>
    </cfRule>
  </conditionalFormatting>
  <conditionalFormatting sqref="A3:B3 A17:A25 A39:A42 A44:A45 A47:B47 B2 B4:B5 B13 B24 B26:C26 B27 B46 E26:I26 G5:H5 G6:I7 G10:G12 G14 G16:I16 I10 I12:I13 I15 I47">
    <cfRule type="cellIs" dxfId="0" priority="3" operator="lessThan">
      <formula>0</formula>
    </cfRule>
  </conditionalFormatting>
  <conditionalFormatting sqref="B6">
    <cfRule type="cellIs" dxfId="0" priority="4" operator="lessThan">
      <formula>0</formula>
    </cfRule>
  </conditionalFormatting>
  <conditionalFormatting sqref="B7">
    <cfRule type="cellIs" dxfId="0" priority="5" operator="lessThan">
      <formula>0</formula>
    </cfRule>
  </conditionalFormatting>
  <conditionalFormatting sqref="B9:B12">
    <cfRule type="cellIs" dxfId="0" priority="6" operator="lessThan">
      <formula>0</formula>
    </cfRule>
  </conditionalFormatting>
  <conditionalFormatting sqref="B15">
    <cfRule type="cellIs" dxfId="0" priority="7" operator="lessThan">
      <formula>0</formula>
    </cfRule>
  </conditionalFormatting>
  <conditionalFormatting sqref="B37">
    <cfRule type="cellIs" dxfId="0" priority="8" operator="lessThan">
      <formula>0</formula>
    </cfRule>
  </conditionalFormatting>
  <conditionalFormatting sqref="B38">
    <cfRule type="cellIs" dxfId="0" priority="9" operator="lessThan">
      <formula>0</formula>
    </cfRule>
  </conditionalFormatting>
  <conditionalFormatting sqref="B39:B42">
    <cfRule type="cellIs" dxfId="0" priority="10" operator="lessThan">
      <formula>0</formula>
    </cfRule>
  </conditionalFormatting>
  <conditionalFormatting sqref="B45">
    <cfRule type="cellIs" dxfId="0" priority="11" operator="lessThan">
      <formula>0</formula>
    </cfRule>
  </conditionalFormatting>
  <conditionalFormatting sqref="B43:B44">
    <cfRule type="cellIs" dxfId="0" priority="12" operator="lessThan">
      <formula>0</formula>
    </cfRule>
  </conditionalFormatting>
  <conditionalFormatting sqref="I41:I42 I46">
    <cfRule type="cellIs" dxfId="0" priority="13" operator="lessThan">
      <formula>0</formula>
    </cfRule>
  </conditionalFormatting>
  <conditionalFormatting sqref="I40">
    <cfRule type="cellIs" dxfId="0" priority="14" operator="lessThan">
      <formula>0</formula>
    </cfRule>
  </conditionalFormatting>
  <conditionalFormatting sqref="I43">
    <cfRule type="cellIs" dxfId="0" priority="15" operator="lessThan">
      <formula>0</formula>
    </cfRule>
  </conditionalFormatting>
  <conditionalFormatting sqref="I44">
    <cfRule type="cellIs" dxfId="0" priority="16" operator="lessThan">
      <formula>0</formula>
    </cfRule>
  </conditionalFormatting>
  <conditionalFormatting sqref="I45">
    <cfRule type="cellIs" dxfId="0" priority="17" operator="lessThan">
      <formula>0</formula>
    </cfRule>
  </conditionalFormatting>
  <conditionalFormatting sqref="B49">
    <cfRule type="cellIs" dxfId="0" priority="18" operator="lessThan">
      <formula>0</formula>
    </cfRule>
  </conditionalFormatting>
  <conditionalFormatting sqref="B50">
    <cfRule type="cellIs" dxfId="0" priority="19" operator="lessThan">
      <formula>0</formula>
    </cfRule>
  </conditionalFormatting>
  <conditionalFormatting sqref="B54">
    <cfRule type="cellIs" dxfId="0" priority="20" operator="lessThan">
      <formula>0</formula>
    </cfRule>
  </conditionalFormatting>
  <conditionalFormatting sqref="B55:B57">
    <cfRule type="cellIs" dxfId="0" priority="21" operator="lessThan">
      <formula>0</formula>
    </cfRule>
  </conditionalFormatting>
  <conditionalFormatting sqref="B58">
    <cfRule type="cellIs" dxfId="0" priority="22" operator="lessThan">
      <formula>0</formula>
    </cfRule>
  </conditionalFormatting>
  <conditionalFormatting sqref="I56">
    <cfRule type="cellIs" dxfId="0" priority="23" operator="lessThan">
      <formula>0</formula>
    </cfRule>
  </conditionalFormatting>
  <conditionalFormatting sqref="B19">
    <cfRule type="cellIs" dxfId="0" priority="24" operator="lessThan">
      <formula>0</formula>
    </cfRule>
  </conditionalFormatting>
  <conditionalFormatting sqref="B59">
    <cfRule type="cellIs" dxfId="0" priority="25" operator="lessThan">
      <formula>0</formula>
    </cfRule>
  </conditionalFormatting>
  <conditionalFormatting sqref="B20:B22">
    <cfRule type="cellIs" dxfId="0" priority="26" operator="lessThan">
      <formula>0</formula>
    </cfRule>
  </conditionalFormatting>
  <conditionalFormatting sqref="I55">
    <cfRule type="cellIs" dxfId="0" priority="27" operator="lessThan">
      <formula>0</formula>
    </cfRule>
  </conditionalFormatting>
  <conditionalFormatting sqref="I57:I59">
    <cfRule type="cellIs" dxfId="0" priority="28" operator="lessThan">
      <formula>0</formula>
    </cfRule>
  </conditionalFormatting>
  <conditionalFormatting sqref="B18">
    <cfRule type="cellIs" dxfId="0" priority="29" operator="lessThan">
      <formula>0</formula>
    </cfRule>
  </conditionalFormatting>
  <conditionalFormatting sqref="B23">
    <cfRule type="cellIs" dxfId="0" priority="30" operator="lessThan">
      <formula>0</formula>
    </cfRule>
  </conditionalFormatting>
  <conditionalFormatting sqref="B48:I48">
    <cfRule type="cellIs" dxfId="0" priority="31" operator="lessThan">
      <formula>0</formula>
    </cfRule>
  </conditionalFormatting>
  <conditionalFormatting sqref="B17:I17">
    <cfRule type="cellIs" dxfId="0" priority="32" operator="lessThan">
      <formula>0</formula>
    </cfRule>
  </conditionalFormatting>
  <conditionalFormatting sqref="H14">
    <cfRule type="cellIs" dxfId="0" priority="33" operator="lessThan">
      <formula>0</formula>
    </cfRule>
  </conditionalFormatting>
  <conditionalFormatting sqref="B25">
    <cfRule type="cellIs" dxfId="0" priority="34" operator="lessThan">
      <formula>0</formula>
    </cfRule>
  </conditionalFormatting>
  <conditionalFormatting sqref="I22">
    <cfRule type="cellIs" dxfId="0" priority="35" operator="lessThan">
      <formula>0</formula>
    </cfRule>
  </conditionalFormatting>
  <conditionalFormatting sqref="J3 J17:J25 J39:J42 J44:J45">
    <cfRule type="cellIs" dxfId="0" priority="36" operator="lessThan">
      <formula>0</formula>
    </cfRule>
  </conditionalFormatting>
  <conditionalFormatting sqref="A51:A52">
    <cfRule type="cellIs" dxfId="0" priority="37" operator="lessThan">
      <formula>0</formula>
    </cfRule>
  </conditionalFormatting>
  <conditionalFormatting sqref="A53:A54">
    <cfRule type="cellIs" dxfId="0" priority="38" operator="lessThan">
      <formula>0</formula>
    </cfRule>
  </conditionalFormatting>
  <conditionalFormatting sqref="A58">
    <cfRule type="cellIs" dxfId="0" priority="39" operator="lessThan">
      <formula>0</formula>
    </cfRule>
  </conditionalFormatting>
  <conditionalFormatting sqref="J51:J53">
    <cfRule type="cellIs" dxfId="0" priority="40" operator="lessThan">
      <formula>0</formula>
    </cfRule>
  </conditionalFormatting>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2" width="10.71"/>
    <col customWidth="1" min="3" max="3" width="16.86"/>
    <col customWidth="1" min="4" max="4" width="3.29"/>
    <col customWidth="1" min="5" max="5" width="15.29"/>
    <col customWidth="1" min="6" max="6" width="21.71"/>
    <col customWidth="1" min="7" max="8" width="14.71"/>
    <col customWidth="1" min="9" max="9" width="50.0"/>
    <col customWidth="1" min="10" max="10" width="2.71"/>
    <col customWidth="1" min="11" max="26" width="9.14"/>
  </cols>
  <sheetData>
    <row r="1">
      <c r="A1" s="1"/>
      <c r="B1" s="1"/>
      <c r="C1" s="1"/>
      <c r="D1" s="1"/>
      <c r="E1" s="1"/>
      <c r="F1" s="1"/>
      <c r="G1" s="1"/>
      <c r="H1" s="1"/>
      <c r="I1" s="1"/>
      <c r="J1" s="1"/>
      <c r="K1" s="2"/>
      <c r="L1" s="2"/>
      <c r="M1" s="2"/>
      <c r="N1" s="3"/>
      <c r="O1" s="3"/>
      <c r="P1" s="3"/>
      <c r="Q1" s="3"/>
      <c r="R1" s="3"/>
      <c r="S1" s="3"/>
      <c r="T1" s="3"/>
      <c r="U1" s="3"/>
      <c r="V1" s="3"/>
      <c r="W1" s="3"/>
      <c r="X1" s="3"/>
      <c r="Y1" s="3"/>
      <c r="Z1" s="3"/>
    </row>
    <row r="2" ht="61.5" customHeight="1">
      <c r="A2" s="1"/>
      <c r="B2" s="4" t="s">
        <v>0</v>
      </c>
      <c r="C2" s="5"/>
      <c r="D2" s="5"/>
      <c r="E2" s="5"/>
      <c r="F2" s="5"/>
      <c r="G2" s="5"/>
      <c r="H2" s="5"/>
      <c r="I2" s="6"/>
      <c r="J2" s="1"/>
      <c r="K2" s="2"/>
      <c r="L2" s="2"/>
      <c r="M2" s="2"/>
      <c r="N2" s="3"/>
      <c r="O2" s="3"/>
      <c r="P2" s="3"/>
      <c r="Q2" s="3"/>
      <c r="R2" s="3"/>
      <c r="S2" s="3"/>
      <c r="T2" s="3"/>
      <c r="U2" s="3"/>
      <c r="V2" s="3"/>
      <c r="W2" s="3"/>
      <c r="X2" s="3"/>
      <c r="Y2" s="3"/>
      <c r="Z2" s="3"/>
    </row>
    <row r="3">
      <c r="A3" s="7"/>
      <c r="B3" s="8" t="s">
        <v>1</v>
      </c>
      <c r="C3" s="5"/>
      <c r="D3" s="5"/>
      <c r="E3" s="5"/>
      <c r="F3" s="5"/>
      <c r="G3" s="5"/>
      <c r="H3" s="5"/>
      <c r="I3" s="6"/>
      <c r="J3" s="7"/>
      <c r="K3" s="2"/>
      <c r="L3" s="2"/>
      <c r="M3" s="2"/>
      <c r="N3" s="3"/>
      <c r="O3" s="3"/>
      <c r="P3" s="3"/>
      <c r="Q3" s="3"/>
      <c r="R3" s="3"/>
      <c r="S3" s="3"/>
      <c r="T3" s="3"/>
      <c r="U3" s="3"/>
      <c r="V3" s="3"/>
      <c r="W3" s="3"/>
      <c r="X3" s="3"/>
      <c r="Y3" s="3"/>
      <c r="Z3" s="3"/>
    </row>
    <row r="4" ht="14.25" customHeight="1">
      <c r="A4" s="7"/>
      <c r="B4" s="9" t="s">
        <v>2</v>
      </c>
      <c r="C4" s="5"/>
      <c r="D4" s="5"/>
      <c r="E4" s="5"/>
      <c r="F4" s="6"/>
      <c r="G4" s="10" t="s">
        <v>3</v>
      </c>
      <c r="H4" s="11" t="s">
        <v>4</v>
      </c>
      <c r="I4" s="11" t="s">
        <v>5</v>
      </c>
      <c r="J4" s="7"/>
      <c r="K4" s="2"/>
      <c r="L4" s="2"/>
      <c r="M4" s="2"/>
      <c r="N4" s="3"/>
      <c r="O4" s="3"/>
      <c r="P4" s="3"/>
      <c r="Q4" s="3"/>
      <c r="R4" s="3"/>
      <c r="S4" s="3"/>
      <c r="T4" s="3"/>
      <c r="U4" s="3"/>
      <c r="V4" s="3"/>
      <c r="W4" s="3"/>
      <c r="X4" s="3"/>
      <c r="Y4" s="3"/>
      <c r="Z4" s="3"/>
    </row>
    <row r="5">
      <c r="A5" s="7"/>
      <c r="B5" s="12" t="s">
        <v>6</v>
      </c>
      <c r="C5" s="5"/>
      <c r="D5" s="5"/>
      <c r="E5" s="5"/>
      <c r="F5" s="13"/>
      <c r="G5" s="14">
        <v>3750.0</v>
      </c>
      <c r="H5" s="15">
        <f>+G5*12</f>
        <v>45000</v>
      </c>
      <c r="I5" s="16"/>
      <c r="J5" s="7"/>
      <c r="K5" s="2"/>
      <c r="L5" s="2"/>
      <c r="M5" s="2"/>
      <c r="N5" s="3"/>
      <c r="O5" s="3"/>
      <c r="P5" s="3"/>
      <c r="Q5" s="3"/>
      <c r="R5" s="3"/>
      <c r="S5" s="3"/>
      <c r="T5" s="3"/>
      <c r="U5" s="3"/>
      <c r="V5" s="3"/>
      <c r="W5" s="3"/>
      <c r="X5" s="3"/>
      <c r="Y5" s="3"/>
      <c r="Z5" s="3"/>
    </row>
    <row r="6">
      <c r="A6" s="7"/>
      <c r="B6" s="17" t="s">
        <v>7</v>
      </c>
      <c r="C6" s="18"/>
      <c r="D6" s="18"/>
      <c r="E6" s="18"/>
      <c r="F6" s="19"/>
      <c r="G6" s="20">
        <v>6250.0</v>
      </c>
      <c r="H6" s="14">
        <v>75000.0</v>
      </c>
      <c r="I6" s="21" t="s">
        <v>8</v>
      </c>
      <c r="J6" s="7"/>
      <c r="K6" s="2"/>
      <c r="L6" s="2"/>
      <c r="M6" s="2"/>
      <c r="N6" s="3"/>
      <c r="O6" s="3"/>
      <c r="P6" s="3"/>
      <c r="Q6" s="3"/>
      <c r="R6" s="3"/>
      <c r="S6" s="3"/>
      <c r="T6" s="3"/>
      <c r="U6" s="3"/>
      <c r="V6" s="3"/>
      <c r="W6" s="3"/>
      <c r="X6" s="3"/>
      <c r="Y6" s="3"/>
      <c r="Z6" s="3"/>
    </row>
    <row r="7" ht="15.75" customHeight="1">
      <c r="A7" s="7"/>
      <c r="B7" s="17" t="s">
        <v>63</v>
      </c>
      <c r="C7" s="18"/>
      <c r="D7" s="18"/>
      <c r="E7" s="18"/>
      <c r="F7" s="19"/>
      <c r="G7" s="22">
        <v>8333.0</v>
      </c>
      <c r="H7" s="23">
        <v>130000.0</v>
      </c>
      <c r="I7" s="24" t="s">
        <v>10</v>
      </c>
      <c r="J7" s="7"/>
      <c r="K7" s="2"/>
      <c r="L7" s="2"/>
      <c r="M7" s="2"/>
      <c r="N7" s="3"/>
      <c r="O7" s="3"/>
      <c r="P7" s="3"/>
      <c r="Q7" s="3"/>
      <c r="R7" s="3"/>
      <c r="S7" s="3"/>
      <c r="T7" s="3"/>
      <c r="U7" s="3"/>
      <c r="V7" s="3"/>
      <c r="W7" s="3"/>
      <c r="X7" s="3"/>
      <c r="Y7" s="3"/>
      <c r="Z7" s="3"/>
    </row>
    <row r="8">
      <c r="A8" s="7"/>
      <c r="B8" s="25" t="s">
        <v>11</v>
      </c>
      <c r="C8" s="26"/>
      <c r="D8" s="26"/>
      <c r="E8" s="26"/>
      <c r="F8" s="27"/>
      <c r="G8" s="28"/>
      <c r="H8" s="29"/>
      <c r="I8" s="30"/>
      <c r="J8" s="7"/>
      <c r="K8" s="2"/>
      <c r="L8" s="2"/>
      <c r="M8" s="2"/>
      <c r="N8" s="3"/>
      <c r="O8" s="3"/>
      <c r="P8" s="3"/>
      <c r="Q8" s="3"/>
      <c r="R8" s="3"/>
      <c r="S8" s="3"/>
      <c r="T8" s="3"/>
      <c r="U8" s="3"/>
      <c r="V8" s="3"/>
      <c r="W8" s="3"/>
      <c r="X8" s="3"/>
      <c r="Y8" s="3"/>
      <c r="Z8" s="3"/>
    </row>
    <row r="9" ht="13.5" customHeight="1">
      <c r="A9" s="7"/>
      <c r="B9" s="31" t="s">
        <v>12</v>
      </c>
      <c r="C9" s="26"/>
      <c r="D9" s="26"/>
      <c r="E9" s="26"/>
      <c r="F9" s="27"/>
      <c r="G9" s="32"/>
      <c r="H9" s="33"/>
      <c r="I9" s="34"/>
      <c r="J9" s="7"/>
      <c r="K9" s="2"/>
      <c r="L9" s="2"/>
      <c r="M9" s="2"/>
      <c r="N9" s="3"/>
      <c r="O9" s="3"/>
      <c r="P9" s="3"/>
      <c r="Q9" s="3"/>
      <c r="R9" s="3"/>
      <c r="S9" s="3"/>
      <c r="T9" s="3"/>
      <c r="U9" s="3"/>
      <c r="V9" s="3"/>
      <c r="W9" s="3"/>
      <c r="X9" s="3"/>
      <c r="Y9" s="3"/>
      <c r="Z9" s="3"/>
    </row>
    <row r="10" ht="15.75" customHeight="1">
      <c r="A10" s="7"/>
      <c r="B10" s="35" t="s">
        <v>13</v>
      </c>
      <c r="C10" s="5"/>
      <c r="D10" s="5"/>
      <c r="E10" s="5"/>
      <c r="F10" s="13"/>
      <c r="G10" s="36">
        <v>31952.0</v>
      </c>
      <c r="H10" s="37"/>
      <c r="I10" s="38" t="s">
        <v>14</v>
      </c>
      <c r="J10" s="7"/>
      <c r="K10" s="2"/>
      <c r="L10" s="2"/>
      <c r="M10" s="2"/>
      <c r="N10" s="3"/>
      <c r="O10" s="3"/>
      <c r="P10" s="3"/>
      <c r="Q10" s="3"/>
      <c r="R10" s="3"/>
      <c r="S10" s="3"/>
      <c r="T10" s="3"/>
      <c r="U10" s="3"/>
      <c r="V10" s="3"/>
      <c r="W10" s="3"/>
      <c r="X10" s="3"/>
      <c r="Y10" s="3"/>
      <c r="Z10" s="3"/>
    </row>
    <row r="11">
      <c r="A11" s="7"/>
      <c r="B11" s="35" t="s">
        <v>15</v>
      </c>
      <c r="C11" s="5"/>
      <c r="D11" s="5"/>
      <c r="E11" s="5"/>
      <c r="F11" s="13"/>
      <c r="G11" s="36">
        <v>44217.0</v>
      </c>
      <c r="H11" s="37" t="s">
        <v>16</v>
      </c>
      <c r="I11" s="39"/>
      <c r="J11" s="7"/>
      <c r="K11" s="2"/>
      <c r="L11" s="2"/>
      <c r="M11" s="2"/>
      <c r="N11" s="3"/>
      <c r="O11" s="3"/>
      <c r="P11" s="3"/>
      <c r="Q11" s="3"/>
      <c r="R11" s="3"/>
      <c r="S11" s="3"/>
      <c r="T11" s="3"/>
      <c r="U11" s="3"/>
      <c r="V11" s="3"/>
      <c r="W11" s="3"/>
      <c r="X11" s="3"/>
      <c r="Y11" s="3"/>
      <c r="Z11" s="3"/>
    </row>
    <row r="12" ht="16.5" customHeight="1">
      <c r="A12" s="7"/>
      <c r="B12" s="35" t="s">
        <v>17</v>
      </c>
      <c r="C12" s="5"/>
      <c r="D12" s="5"/>
      <c r="E12" s="5"/>
      <c r="F12" s="6"/>
      <c r="G12" s="40">
        <v>40.0</v>
      </c>
      <c r="H12" s="41" t="str">
        <f>DATEDIF(G10,G11,"y")&amp;" y, "&amp;DATEDIF(G10,G11,"ym")&amp;" mo"</f>
        <v>33 y, 6 mo</v>
      </c>
      <c r="I12" s="42"/>
      <c r="J12" s="7"/>
      <c r="K12" s="2"/>
      <c r="L12" s="2"/>
      <c r="M12" s="2"/>
      <c r="N12" s="3"/>
      <c r="O12" s="3"/>
      <c r="P12" s="3"/>
      <c r="Q12" s="3"/>
      <c r="R12" s="3"/>
      <c r="S12" s="3"/>
      <c r="T12" s="3"/>
      <c r="U12" s="3"/>
      <c r="V12" s="3"/>
      <c r="W12" s="3"/>
      <c r="X12" s="3"/>
      <c r="Y12" s="3"/>
      <c r="Z12" s="3"/>
    </row>
    <row r="13" ht="16.5" customHeight="1">
      <c r="A13" s="7"/>
      <c r="B13" s="43" t="s">
        <v>18</v>
      </c>
      <c r="C13" s="44"/>
      <c r="D13" s="44"/>
      <c r="E13" s="44"/>
      <c r="F13" s="45"/>
      <c r="G13" s="10" t="s">
        <v>19</v>
      </c>
      <c r="H13" s="10" t="s">
        <v>20</v>
      </c>
      <c r="I13" s="46" t="s">
        <v>21</v>
      </c>
      <c r="J13" s="7"/>
      <c r="K13" s="2"/>
      <c r="L13" s="2"/>
      <c r="M13" s="2"/>
      <c r="N13" s="3"/>
      <c r="O13" s="3"/>
      <c r="P13" s="3"/>
      <c r="Q13" s="3"/>
      <c r="R13" s="3"/>
      <c r="S13" s="3"/>
      <c r="T13" s="3"/>
      <c r="U13" s="3"/>
      <c r="V13" s="3"/>
      <c r="W13" s="3"/>
      <c r="X13" s="3"/>
      <c r="Y13" s="3"/>
      <c r="Z13" s="3"/>
    </row>
    <row r="14">
      <c r="A14" s="7"/>
      <c r="B14" s="47"/>
      <c r="C14" s="48"/>
      <c r="D14" s="48"/>
      <c r="E14" s="48"/>
      <c r="F14" s="49"/>
      <c r="G14" s="50">
        <v>10.0</v>
      </c>
      <c r="H14" s="50">
        <v>0.0</v>
      </c>
      <c r="I14" s="51">
        <f>G14+(H14/12)</f>
        <v>10</v>
      </c>
      <c r="J14" s="7"/>
      <c r="K14" s="2"/>
      <c r="L14" s="2"/>
      <c r="M14" s="2"/>
      <c r="N14" s="3"/>
      <c r="O14" s="3"/>
      <c r="P14" s="3"/>
      <c r="Q14" s="3"/>
      <c r="R14" s="3"/>
      <c r="S14" s="3"/>
      <c r="T14" s="3"/>
      <c r="U14" s="3"/>
      <c r="V14" s="3"/>
      <c r="W14" s="3"/>
      <c r="X14" s="3"/>
      <c r="Y14" s="3"/>
      <c r="Z14" s="3"/>
    </row>
    <row r="15" ht="15.0" customHeight="1">
      <c r="A15" s="7"/>
      <c r="B15" s="52" t="s">
        <v>22</v>
      </c>
      <c r="C15" s="44"/>
      <c r="D15" s="44"/>
      <c r="E15" s="44"/>
      <c r="F15" s="53"/>
      <c r="G15" s="54" t="s">
        <v>23</v>
      </c>
      <c r="H15" s="55" t="s">
        <v>4</v>
      </c>
      <c r="I15" s="16"/>
      <c r="J15" s="7"/>
      <c r="K15" s="2"/>
      <c r="L15" s="2"/>
      <c r="M15" s="2"/>
      <c r="N15" s="3"/>
      <c r="O15" s="3"/>
      <c r="P15" s="3"/>
      <c r="Q15" s="3"/>
      <c r="R15" s="3"/>
      <c r="S15" s="3"/>
      <c r="T15" s="3"/>
      <c r="U15" s="3"/>
      <c r="V15" s="3"/>
      <c r="W15" s="3"/>
      <c r="X15" s="3"/>
      <c r="Y15" s="3"/>
      <c r="Z15" s="3"/>
    </row>
    <row r="16">
      <c r="A16" s="7"/>
      <c r="B16" s="47"/>
      <c r="C16" s="48"/>
      <c r="D16" s="48"/>
      <c r="E16" s="48"/>
      <c r="F16" s="56"/>
      <c r="G16" s="57"/>
      <c r="H16" s="58">
        <v>86000.0</v>
      </c>
      <c r="I16" s="59"/>
      <c r="J16" s="7"/>
      <c r="K16" s="2"/>
      <c r="L16" s="2"/>
      <c r="M16" s="2"/>
      <c r="N16" s="3"/>
      <c r="O16" s="3"/>
      <c r="P16" s="3"/>
      <c r="Q16" s="3"/>
      <c r="R16" s="3"/>
      <c r="S16" s="3"/>
      <c r="T16" s="3"/>
      <c r="U16" s="3"/>
      <c r="V16" s="3"/>
      <c r="W16" s="3"/>
      <c r="X16" s="3"/>
      <c r="Y16" s="3"/>
      <c r="Z16" s="3"/>
    </row>
    <row r="17">
      <c r="A17" s="7"/>
      <c r="B17" s="7"/>
      <c r="C17" s="7"/>
      <c r="D17" s="7"/>
      <c r="E17" s="7"/>
      <c r="F17" s="7"/>
      <c r="G17" s="7"/>
      <c r="H17" s="7"/>
      <c r="I17" s="7"/>
      <c r="J17" s="7"/>
      <c r="K17" s="2"/>
      <c r="L17" s="2"/>
      <c r="M17" s="2"/>
      <c r="N17" s="3"/>
      <c r="O17" s="3"/>
      <c r="P17" s="3"/>
      <c r="Q17" s="3"/>
      <c r="R17" s="3"/>
      <c r="S17" s="3"/>
      <c r="T17" s="3"/>
      <c r="U17" s="3"/>
      <c r="V17" s="3"/>
      <c r="W17" s="3"/>
      <c r="X17" s="3"/>
      <c r="Y17" s="3"/>
      <c r="Z17" s="3"/>
    </row>
    <row r="18">
      <c r="A18" s="7"/>
      <c r="B18" s="60" t="s">
        <v>24</v>
      </c>
      <c r="C18" s="5"/>
      <c r="D18" s="5"/>
      <c r="E18" s="5"/>
      <c r="F18" s="5"/>
      <c r="G18" s="5"/>
      <c r="H18" s="5"/>
      <c r="I18" s="6"/>
      <c r="J18" s="7"/>
      <c r="K18" s="2"/>
      <c r="L18" s="2"/>
      <c r="M18" s="2"/>
      <c r="N18" s="3"/>
      <c r="O18" s="3"/>
      <c r="P18" s="3"/>
      <c r="Q18" s="3"/>
      <c r="R18" s="3"/>
      <c r="S18" s="3"/>
      <c r="T18" s="3"/>
      <c r="U18" s="3"/>
      <c r="V18" s="3"/>
      <c r="W18" s="3"/>
      <c r="X18" s="3"/>
      <c r="Y18" s="3"/>
      <c r="Z18" s="3"/>
    </row>
    <row r="19">
      <c r="A19" s="7"/>
      <c r="B19" s="61" t="s">
        <v>25</v>
      </c>
      <c r="C19" s="5"/>
      <c r="D19" s="5"/>
      <c r="E19" s="5"/>
      <c r="F19" s="6"/>
      <c r="G19" s="11" t="s">
        <v>3</v>
      </c>
      <c r="H19" s="11" t="s">
        <v>4</v>
      </c>
      <c r="I19" s="11" t="s">
        <v>5</v>
      </c>
      <c r="J19" s="7"/>
      <c r="K19" s="2"/>
      <c r="L19" s="2"/>
      <c r="M19" s="2"/>
      <c r="N19" s="3"/>
      <c r="O19" s="3"/>
      <c r="P19" s="3"/>
      <c r="Q19" s="3"/>
      <c r="R19" s="3"/>
      <c r="S19" s="3"/>
      <c r="T19" s="3"/>
      <c r="U19" s="3"/>
      <c r="V19" s="3"/>
      <c r="W19" s="3"/>
      <c r="X19" s="3"/>
      <c r="Y19" s="3"/>
      <c r="Z19" s="3"/>
    </row>
    <row r="20">
      <c r="A20" s="7"/>
      <c r="B20" s="12" t="s">
        <v>26</v>
      </c>
      <c r="C20" s="5"/>
      <c r="D20" s="5"/>
      <c r="E20" s="5"/>
      <c r="F20" s="6"/>
      <c r="G20" s="62">
        <f t="shared" ref="G20:H20" si="1">+G5</f>
        <v>3750</v>
      </c>
      <c r="H20" s="62">
        <f t="shared" si="1"/>
        <v>45000</v>
      </c>
      <c r="I20" s="63"/>
      <c r="J20" s="7"/>
      <c r="K20" s="2"/>
      <c r="L20" s="2"/>
      <c r="M20" s="2"/>
      <c r="N20" s="3"/>
      <c r="O20" s="3"/>
      <c r="P20" s="3"/>
      <c r="Q20" s="3"/>
      <c r="R20" s="3"/>
      <c r="S20" s="3"/>
      <c r="T20" s="3"/>
      <c r="U20" s="3"/>
      <c r="V20" s="3"/>
      <c r="W20" s="3"/>
      <c r="X20" s="3"/>
      <c r="Y20" s="3"/>
      <c r="Z20" s="3"/>
    </row>
    <row r="21" ht="15.75" customHeight="1">
      <c r="A21" s="7"/>
      <c r="B21" s="12" t="s">
        <v>27</v>
      </c>
      <c r="C21" s="5"/>
      <c r="D21" s="5"/>
      <c r="E21" s="5"/>
      <c r="F21" s="6"/>
      <c r="G21" s="62">
        <f t="shared" ref="G21:H21" si="2">+G6</f>
        <v>6250</v>
      </c>
      <c r="H21" s="62">
        <f t="shared" si="2"/>
        <v>75000</v>
      </c>
      <c r="I21" s="64"/>
      <c r="J21" s="7"/>
      <c r="K21" s="2"/>
      <c r="L21" s="2"/>
      <c r="M21" s="2"/>
      <c r="N21" s="3"/>
      <c r="O21" s="3"/>
      <c r="P21" s="3"/>
      <c r="Q21" s="3"/>
      <c r="R21" s="3"/>
      <c r="S21" s="3"/>
      <c r="T21" s="3"/>
      <c r="U21" s="3"/>
      <c r="V21" s="3"/>
      <c r="W21" s="3"/>
      <c r="X21" s="3"/>
      <c r="Y21" s="3"/>
      <c r="Z21" s="3"/>
    </row>
    <row r="22" ht="15.75" customHeight="1">
      <c r="A22" s="7"/>
      <c r="B22" s="12" t="s">
        <v>28</v>
      </c>
      <c r="C22" s="5"/>
      <c r="D22" s="5"/>
      <c r="E22" s="5"/>
      <c r="F22" s="6"/>
      <c r="G22" s="65">
        <f t="shared" ref="G22:H22" si="3">-G47</f>
        <v>0</v>
      </c>
      <c r="H22" s="65">
        <f t="shared" si="3"/>
        <v>-6765.333333</v>
      </c>
      <c r="I22" s="66" t="s">
        <v>21</v>
      </c>
      <c r="J22" s="7"/>
      <c r="K22" s="2"/>
      <c r="L22" s="2"/>
      <c r="M22" s="2"/>
      <c r="N22" s="3"/>
      <c r="O22" s="3"/>
      <c r="P22" s="3"/>
      <c r="Q22" s="3"/>
      <c r="R22" s="3"/>
      <c r="S22" s="3"/>
      <c r="T22" s="3"/>
      <c r="U22" s="3"/>
      <c r="V22" s="3"/>
      <c r="W22" s="3"/>
      <c r="X22" s="3"/>
      <c r="Y22" s="3"/>
      <c r="Z22" s="3"/>
    </row>
    <row r="23" ht="15.75" customHeight="1">
      <c r="A23" s="7"/>
      <c r="B23" s="12" t="s">
        <v>29</v>
      </c>
      <c r="C23" s="5"/>
      <c r="D23" s="5"/>
      <c r="E23" s="5"/>
      <c r="F23" s="6"/>
      <c r="G23" s="65">
        <f t="shared" ref="G23:H23" si="4">-G59</f>
        <v>-833.5</v>
      </c>
      <c r="H23" s="67">
        <f t="shared" si="4"/>
        <v>0</v>
      </c>
      <c r="I23" s="68" t="s">
        <v>30</v>
      </c>
      <c r="J23" s="7"/>
      <c r="K23" s="2"/>
      <c r="L23" s="2"/>
      <c r="M23" s="2"/>
      <c r="N23" s="3"/>
      <c r="O23" s="3"/>
      <c r="P23" s="3"/>
      <c r="Q23" s="3"/>
      <c r="R23" s="3"/>
      <c r="S23" s="3"/>
      <c r="T23" s="3"/>
      <c r="U23" s="3"/>
      <c r="V23" s="3"/>
      <c r="W23" s="3"/>
      <c r="X23" s="3"/>
      <c r="Y23" s="3"/>
      <c r="Z23" s="3"/>
    </row>
    <row r="24" ht="15.75" customHeight="1">
      <c r="A24" s="7"/>
      <c r="B24" s="69" t="s">
        <v>31</v>
      </c>
      <c r="C24" s="5"/>
      <c r="D24" s="5"/>
      <c r="E24" s="5"/>
      <c r="F24" s="6"/>
      <c r="G24" s="70">
        <f t="shared" ref="G24:H24" si="5">G20+(G22+G23)</f>
        <v>2916.5</v>
      </c>
      <c r="H24" s="70">
        <f t="shared" si="5"/>
        <v>38234.66667</v>
      </c>
      <c r="I24" s="71"/>
      <c r="J24" s="7"/>
      <c r="K24" s="2"/>
      <c r="L24" s="2"/>
      <c r="M24" s="2"/>
      <c r="N24" s="3"/>
      <c r="O24" s="3"/>
      <c r="P24" s="3"/>
      <c r="Q24" s="3"/>
      <c r="R24" s="3"/>
      <c r="S24" s="3"/>
      <c r="T24" s="3"/>
      <c r="U24" s="3"/>
      <c r="V24" s="3"/>
      <c r="W24" s="3"/>
      <c r="X24" s="3"/>
      <c r="Y24" s="3"/>
      <c r="Z24" s="3"/>
    </row>
    <row r="25" ht="15.75" customHeight="1">
      <c r="A25" s="7"/>
      <c r="B25" s="72" t="s">
        <v>32</v>
      </c>
      <c r="C25" s="5"/>
      <c r="D25" s="5"/>
      <c r="E25" s="5"/>
      <c r="F25" s="6"/>
      <c r="G25" s="73">
        <f t="shared" ref="G25:H25" si="6">G21+G24</f>
        <v>9166.5</v>
      </c>
      <c r="H25" s="73">
        <f t="shared" si="6"/>
        <v>113234.6667</v>
      </c>
      <c r="I25" s="39"/>
      <c r="J25" s="7"/>
      <c r="K25" s="2"/>
      <c r="L25" s="2"/>
      <c r="M25" s="2"/>
      <c r="N25" s="3"/>
      <c r="O25" s="3"/>
      <c r="P25" s="3"/>
      <c r="Q25" s="3"/>
      <c r="R25" s="3"/>
      <c r="S25" s="3"/>
      <c r="T25" s="3"/>
      <c r="U25" s="3"/>
      <c r="V25" s="3"/>
      <c r="W25" s="3"/>
      <c r="X25" s="3"/>
      <c r="Y25" s="3"/>
      <c r="Z25" s="3"/>
    </row>
    <row r="26" ht="15.75" customHeight="1">
      <c r="A26" s="7"/>
      <c r="B26" s="7"/>
      <c r="C26" s="7"/>
      <c r="D26" s="7"/>
      <c r="E26" s="7"/>
      <c r="F26" s="7"/>
      <c r="G26" s="7"/>
      <c r="H26" s="7"/>
      <c r="I26" s="74"/>
      <c r="J26" s="7"/>
      <c r="K26" s="2"/>
      <c r="L26" s="2"/>
      <c r="M26" s="2"/>
      <c r="N26" s="3"/>
      <c r="O26" s="3"/>
      <c r="P26" s="3"/>
      <c r="Q26" s="3"/>
      <c r="R26" s="3"/>
      <c r="S26" s="3"/>
      <c r="T26" s="3"/>
      <c r="U26" s="3"/>
      <c r="V26" s="3"/>
      <c r="W26" s="3"/>
      <c r="X26" s="3"/>
      <c r="Y26" s="3"/>
      <c r="Z26" s="3"/>
    </row>
    <row r="27" ht="15.75" customHeight="1">
      <c r="A27" s="7"/>
      <c r="B27" s="75" t="s">
        <v>33</v>
      </c>
      <c r="C27" s="18"/>
      <c r="D27" s="18"/>
      <c r="E27" s="18"/>
      <c r="F27" s="76"/>
      <c r="G27" s="77">
        <f t="shared" ref="G27:H27" si="7">+(G20+G22+G23)/G20</f>
        <v>0.7777333333</v>
      </c>
      <c r="H27" s="78">
        <f t="shared" si="7"/>
        <v>0.8496592593</v>
      </c>
      <c r="I27" s="7"/>
      <c r="J27" s="7"/>
      <c r="K27" s="2"/>
      <c r="L27" s="2"/>
      <c r="M27" s="2"/>
      <c r="N27" s="3"/>
      <c r="O27" s="3"/>
      <c r="P27" s="3"/>
      <c r="Q27" s="3"/>
      <c r="R27" s="3"/>
      <c r="S27" s="3"/>
      <c r="T27" s="3"/>
      <c r="U27" s="3"/>
      <c r="V27" s="3"/>
      <c r="W27" s="3"/>
      <c r="X27" s="3"/>
      <c r="Y27" s="3"/>
      <c r="Z27" s="3"/>
    </row>
    <row r="28" ht="15.75" customHeight="1">
      <c r="A28" s="7"/>
      <c r="B28" s="79" t="s">
        <v>34</v>
      </c>
      <c r="C28" s="80"/>
      <c r="D28" s="80"/>
      <c r="E28" s="80"/>
      <c r="F28" s="81"/>
      <c r="G28" s="82">
        <f t="shared" ref="G28:H28" si="8">G22/G20</f>
        <v>0</v>
      </c>
      <c r="H28" s="83">
        <f t="shared" si="8"/>
        <v>-0.1503407407</v>
      </c>
      <c r="I28" s="7"/>
      <c r="J28" s="7"/>
      <c r="K28" s="2"/>
      <c r="L28" s="2"/>
      <c r="M28" s="2"/>
      <c r="N28" s="3"/>
      <c r="O28" s="3"/>
      <c r="P28" s="3"/>
      <c r="Q28" s="3"/>
      <c r="R28" s="3"/>
      <c r="S28" s="3"/>
      <c r="T28" s="3"/>
      <c r="U28" s="3"/>
      <c r="V28" s="3"/>
      <c r="W28" s="3"/>
      <c r="X28" s="3"/>
      <c r="Y28" s="3"/>
      <c r="Z28" s="3"/>
    </row>
    <row r="29" ht="15.75" customHeight="1">
      <c r="A29" s="7"/>
      <c r="B29" s="84" t="s">
        <v>35</v>
      </c>
      <c r="C29" s="48"/>
      <c r="D29" s="48"/>
      <c r="E29" s="48"/>
      <c r="F29" s="48"/>
      <c r="G29" s="85">
        <f t="shared" ref="G29:H29" si="9">G23/G20</f>
        <v>-0.2222666667</v>
      </c>
      <c r="H29" s="86">
        <f t="shared" si="9"/>
        <v>0</v>
      </c>
      <c r="I29" s="7"/>
      <c r="J29" s="7"/>
      <c r="K29" s="2"/>
      <c r="L29" s="2"/>
      <c r="M29" s="2"/>
      <c r="N29" s="3"/>
      <c r="O29" s="3"/>
      <c r="P29" s="3"/>
      <c r="Q29" s="3"/>
      <c r="R29" s="3"/>
      <c r="S29" s="3"/>
      <c r="T29" s="3"/>
      <c r="U29" s="3"/>
      <c r="V29" s="3"/>
      <c r="W29" s="3"/>
      <c r="X29" s="3"/>
      <c r="Y29" s="3"/>
      <c r="Z29" s="3"/>
    </row>
    <row r="30" ht="15.75" customHeight="1">
      <c r="A30" s="7"/>
      <c r="B30" s="7"/>
      <c r="C30" s="7"/>
      <c r="D30" s="7"/>
      <c r="E30" s="7"/>
      <c r="F30" s="7"/>
      <c r="G30" s="7"/>
      <c r="H30" s="7"/>
      <c r="I30" s="7"/>
      <c r="J30" s="7"/>
      <c r="K30" s="2"/>
      <c r="L30" s="2"/>
      <c r="M30" s="2"/>
      <c r="N30" s="3"/>
      <c r="O30" s="3"/>
      <c r="P30" s="3"/>
      <c r="Q30" s="3"/>
      <c r="R30" s="3"/>
      <c r="S30" s="3"/>
      <c r="T30" s="3"/>
      <c r="U30" s="3"/>
      <c r="V30" s="3"/>
      <c r="W30" s="3"/>
      <c r="X30" s="3"/>
      <c r="Y30" s="3"/>
      <c r="Z30" s="3"/>
    </row>
    <row r="31" ht="15.75" customHeight="1">
      <c r="A31" s="7"/>
      <c r="B31" s="7"/>
      <c r="C31" s="7"/>
      <c r="D31" s="87" t="s">
        <v>36</v>
      </c>
      <c r="E31" s="18"/>
      <c r="F31" s="76"/>
      <c r="G31" s="88" t="s">
        <v>3</v>
      </c>
      <c r="H31" s="89" t="s">
        <v>4</v>
      </c>
      <c r="I31" s="7"/>
      <c r="J31" s="7"/>
      <c r="K31" s="2"/>
      <c r="L31" s="2"/>
      <c r="M31" s="2"/>
      <c r="N31" s="3"/>
      <c r="O31" s="3"/>
      <c r="P31" s="3"/>
      <c r="Q31" s="3"/>
      <c r="R31" s="3"/>
      <c r="S31" s="3"/>
      <c r="T31" s="3"/>
      <c r="U31" s="3"/>
      <c r="V31" s="3"/>
      <c r="W31" s="3"/>
      <c r="X31" s="3"/>
      <c r="Y31" s="3"/>
      <c r="Z31" s="3"/>
    </row>
    <row r="32" ht="15.75" customHeight="1">
      <c r="A32" s="7"/>
      <c r="B32" s="7"/>
      <c r="C32" s="7"/>
      <c r="D32" s="90" t="s">
        <v>37</v>
      </c>
      <c r="G32" s="91">
        <f t="shared" ref="G32:H32" si="10">G5</f>
        <v>3750</v>
      </c>
      <c r="H32" s="92">
        <f t="shared" si="10"/>
        <v>45000</v>
      </c>
      <c r="I32" s="7"/>
      <c r="J32" s="7"/>
      <c r="K32" s="2"/>
      <c r="L32" s="2"/>
      <c r="M32" s="2"/>
      <c r="N32" s="3"/>
      <c r="O32" s="3"/>
      <c r="P32" s="3"/>
      <c r="Q32" s="3"/>
      <c r="R32" s="3"/>
      <c r="S32" s="3"/>
      <c r="T32" s="3"/>
      <c r="U32" s="3"/>
      <c r="V32" s="3"/>
      <c r="W32" s="3"/>
      <c r="X32" s="3"/>
      <c r="Y32" s="3"/>
      <c r="Z32" s="3"/>
    </row>
    <row r="33" ht="15.75" customHeight="1">
      <c r="A33" s="7"/>
      <c r="B33" s="7"/>
      <c r="C33" s="7"/>
      <c r="D33" s="84" t="s">
        <v>38</v>
      </c>
      <c r="E33" s="48"/>
      <c r="F33" s="48"/>
      <c r="G33" s="93">
        <f t="shared" ref="G33:H33" si="11">G25</f>
        <v>9166.5</v>
      </c>
      <c r="H33" s="94">
        <f t="shared" si="11"/>
        <v>113234.6667</v>
      </c>
      <c r="I33" s="7"/>
      <c r="J33" s="7"/>
      <c r="K33" s="2"/>
      <c r="L33" s="2"/>
      <c r="M33" s="2"/>
      <c r="N33" s="3"/>
      <c r="O33" s="3"/>
      <c r="P33" s="3"/>
      <c r="Q33" s="3"/>
      <c r="R33" s="3"/>
      <c r="S33" s="3"/>
      <c r="T33" s="3"/>
      <c r="U33" s="3"/>
      <c r="V33" s="3"/>
      <c r="W33" s="3"/>
      <c r="X33" s="3"/>
      <c r="Y33" s="3"/>
      <c r="Z33" s="3"/>
    </row>
    <row r="34" ht="15.75" customHeight="1">
      <c r="A34" s="7"/>
      <c r="B34" s="7"/>
      <c r="C34" s="7"/>
      <c r="D34" s="7"/>
      <c r="E34" s="7"/>
      <c r="F34" s="7"/>
      <c r="G34" s="7"/>
      <c r="H34" s="7"/>
      <c r="I34" s="7"/>
      <c r="J34" s="7"/>
      <c r="K34" s="2"/>
      <c r="L34" s="2"/>
      <c r="M34" s="2"/>
      <c r="N34" s="3"/>
      <c r="O34" s="3"/>
      <c r="P34" s="3"/>
      <c r="Q34" s="3"/>
      <c r="R34" s="3"/>
      <c r="S34" s="3"/>
      <c r="T34" s="3"/>
      <c r="U34" s="3"/>
      <c r="V34" s="3"/>
      <c r="W34" s="3"/>
      <c r="X34" s="3"/>
      <c r="Y34" s="3"/>
      <c r="Z34" s="3"/>
    </row>
    <row r="35" ht="14.25" customHeight="1">
      <c r="A35" s="7"/>
      <c r="B35" s="7"/>
      <c r="C35" s="7"/>
      <c r="D35" s="7"/>
      <c r="E35" s="7"/>
      <c r="F35" s="7"/>
      <c r="G35" s="7"/>
      <c r="H35" s="7"/>
      <c r="I35" s="7"/>
      <c r="J35" s="7"/>
      <c r="K35" s="2"/>
      <c r="L35" s="2"/>
      <c r="M35" s="2"/>
      <c r="N35" s="3"/>
      <c r="O35" s="3"/>
      <c r="P35" s="3"/>
      <c r="Q35" s="3"/>
      <c r="R35" s="3"/>
      <c r="S35" s="3"/>
      <c r="T35" s="3"/>
      <c r="U35" s="3"/>
      <c r="V35" s="3"/>
      <c r="W35" s="3"/>
      <c r="X35" s="3"/>
      <c r="Y35" s="3"/>
      <c r="Z35" s="3"/>
    </row>
    <row r="36" ht="15.75" customHeight="1">
      <c r="A36" s="95"/>
      <c r="B36" s="96" t="s">
        <v>39</v>
      </c>
      <c r="C36" s="18"/>
      <c r="D36" s="18"/>
      <c r="E36" s="18"/>
      <c r="F36" s="18"/>
      <c r="G36" s="18"/>
      <c r="H36" s="18"/>
      <c r="I36" s="19"/>
      <c r="J36" s="95"/>
      <c r="K36" s="2"/>
      <c r="L36" s="2"/>
      <c r="M36" s="2"/>
      <c r="N36" s="3"/>
      <c r="O36" s="3"/>
      <c r="P36" s="3"/>
      <c r="Q36" s="3"/>
      <c r="R36" s="3"/>
      <c r="S36" s="3"/>
      <c r="T36" s="3"/>
      <c r="U36" s="3"/>
      <c r="V36" s="3"/>
      <c r="W36" s="3"/>
      <c r="X36" s="3"/>
      <c r="Y36" s="3"/>
      <c r="Z36" s="3"/>
    </row>
    <row r="37" ht="15.75" customHeight="1">
      <c r="A37" s="7"/>
      <c r="B37" s="97" t="s">
        <v>40</v>
      </c>
      <c r="C37" s="98"/>
      <c r="D37" s="98"/>
      <c r="E37" s="98"/>
      <c r="F37" s="98"/>
      <c r="G37" s="98"/>
      <c r="H37" s="98"/>
      <c r="I37" s="99"/>
      <c r="J37" s="7"/>
      <c r="K37" s="2"/>
      <c r="L37" s="2"/>
      <c r="M37" s="2"/>
      <c r="N37" s="3"/>
      <c r="O37" s="3"/>
      <c r="P37" s="3"/>
      <c r="Q37" s="3"/>
      <c r="R37" s="3"/>
      <c r="S37" s="3"/>
      <c r="T37" s="3"/>
      <c r="U37" s="3"/>
      <c r="V37" s="3"/>
      <c r="W37" s="3"/>
      <c r="X37" s="3"/>
      <c r="Y37" s="3"/>
      <c r="Z37" s="3"/>
    </row>
    <row r="38" ht="51.75" customHeight="1">
      <c r="A38" s="7"/>
      <c r="B38" s="100" t="s">
        <v>41</v>
      </c>
      <c r="C38" s="26"/>
      <c r="D38" s="26"/>
      <c r="E38" s="26"/>
      <c r="F38" s="26"/>
      <c r="G38" s="26"/>
      <c r="H38" s="26"/>
      <c r="I38" s="101"/>
      <c r="J38" s="7"/>
      <c r="K38" s="2"/>
      <c r="L38" s="2"/>
      <c r="M38" s="2"/>
      <c r="N38" s="3"/>
      <c r="O38" s="3"/>
      <c r="P38" s="3"/>
      <c r="Q38" s="3"/>
      <c r="R38" s="3"/>
      <c r="S38" s="3"/>
      <c r="T38" s="3"/>
      <c r="U38" s="3"/>
      <c r="V38" s="3"/>
      <c r="W38" s="3"/>
      <c r="X38" s="3"/>
      <c r="Y38" s="3"/>
      <c r="Z38" s="3"/>
    </row>
    <row r="39" ht="15.75" customHeight="1">
      <c r="A39" s="7"/>
      <c r="B39" s="102" t="s">
        <v>42</v>
      </c>
      <c r="C39" s="5"/>
      <c r="D39" s="5"/>
      <c r="E39" s="5"/>
      <c r="F39" s="6"/>
      <c r="G39" s="11" t="s">
        <v>3</v>
      </c>
      <c r="H39" s="11" t="s">
        <v>4</v>
      </c>
      <c r="I39" s="103" t="s">
        <v>5</v>
      </c>
      <c r="J39" s="7"/>
      <c r="K39" s="2"/>
      <c r="L39" s="2"/>
      <c r="M39" s="2"/>
      <c r="N39" s="3"/>
      <c r="O39" s="3"/>
      <c r="P39" s="3"/>
      <c r="Q39" s="3"/>
      <c r="R39" s="3"/>
      <c r="S39" s="3"/>
      <c r="T39" s="3"/>
      <c r="U39" s="3"/>
      <c r="V39" s="3"/>
      <c r="W39" s="3"/>
      <c r="X39" s="3"/>
      <c r="Y39" s="3"/>
      <c r="Z39" s="3"/>
    </row>
    <row r="40" ht="15.75" customHeight="1">
      <c r="A40" s="7"/>
      <c r="B40" s="104" t="s">
        <v>43</v>
      </c>
      <c r="C40" s="5"/>
      <c r="D40" s="5"/>
      <c r="E40" s="5"/>
      <c r="F40" s="6"/>
      <c r="G40" s="105">
        <v>0.118</v>
      </c>
      <c r="H40" s="105">
        <v>0.118</v>
      </c>
      <c r="I40" s="106" t="s">
        <v>44</v>
      </c>
      <c r="J40" s="7"/>
      <c r="K40" s="2"/>
      <c r="L40" s="2"/>
      <c r="M40" s="2"/>
      <c r="N40" s="3"/>
      <c r="O40" s="3"/>
      <c r="P40" s="3"/>
      <c r="Q40" s="3"/>
      <c r="R40" s="3"/>
      <c r="S40" s="3"/>
      <c r="T40" s="3"/>
      <c r="U40" s="3"/>
      <c r="V40" s="3"/>
      <c r="W40" s="3"/>
      <c r="X40" s="3"/>
      <c r="Y40" s="3"/>
      <c r="Z40" s="3"/>
    </row>
    <row r="41" ht="15.75" customHeight="1">
      <c r="A41" s="7"/>
      <c r="B41" s="104" t="s">
        <v>45</v>
      </c>
      <c r="C41" s="5"/>
      <c r="D41" s="5"/>
      <c r="E41" s="5"/>
      <c r="F41" s="6"/>
      <c r="G41" s="62" t="str">
        <f t="shared" ref="G41:H41" si="12">+G16</f>
        <v/>
      </c>
      <c r="H41" s="62">
        <f t="shared" si="12"/>
        <v>86000</v>
      </c>
      <c r="I41" s="107"/>
      <c r="J41" s="7"/>
      <c r="K41" s="2"/>
      <c r="L41" s="2"/>
      <c r="M41" s="2"/>
      <c r="N41" s="3"/>
      <c r="O41" s="3"/>
      <c r="P41" s="3"/>
      <c r="Q41" s="3"/>
      <c r="R41" s="3"/>
      <c r="S41" s="3"/>
      <c r="T41" s="3"/>
      <c r="U41" s="3"/>
      <c r="V41" s="3"/>
      <c r="W41" s="3"/>
      <c r="X41" s="3"/>
      <c r="Y41" s="3"/>
      <c r="Z41" s="3"/>
    </row>
    <row r="42" ht="15.75" customHeight="1">
      <c r="A42" s="7"/>
      <c r="B42" s="104" t="s">
        <v>46</v>
      </c>
      <c r="C42" s="5"/>
      <c r="D42" s="5"/>
      <c r="E42" s="5"/>
      <c r="F42" s="6"/>
      <c r="G42" s="62">
        <f t="shared" ref="G42:H42" si="13">+G40*G41</f>
        <v>0</v>
      </c>
      <c r="H42" s="62">
        <f t="shared" si="13"/>
        <v>10148</v>
      </c>
      <c r="I42" s="107"/>
      <c r="J42" s="7"/>
      <c r="K42" s="2"/>
      <c r="L42" s="2"/>
      <c r="M42" s="2"/>
      <c r="N42" s="3"/>
      <c r="O42" s="3"/>
      <c r="P42" s="3"/>
      <c r="Q42" s="3"/>
      <c r="R42" s="3"/>
      <c r="S42" s="3"/>
      <c r="T42" s="3"/>
      <c r="U42" s="3"/>
      <c r="V42" s="3"/>
      <c r="W42" s="3"/>
      <c r="X42" s="3"/>
      <c r="Y42" s="3"/>
      <c r="Z42" s="3"/>
    </row>
    <row r="43" ht="15.75" customHeight="1">
      <c r="A43" s="7"/>
      <c r="B43" s="104" t="s">
        <v>47</v>
      </c>
      <c r="C43" s="5"/>
      <c r="D43" s="5"/>
      <c r="E43" s="5"/>
      <c r="F43" s="6"/>
      <c r="G43" s="108">
        <f>MAX(0,20-(G14+(H14/12)))</f>
        <v>10</v>
      </c>
      <c r="H43" s="108">
        <f t="shared" ref="H43:H44" si="14">+G43</f>
        <v>10</v>
      </c>
      <c r="I43" s="106" t="s">
        <v>48</v>
      </c>
      <c r="J43" s="7"/>
      <c r="K43" s="2"/>
      <c r="L43" s="2"/>
      <c r="M43" s="2"/>
      <c r="N43" s="3"/>
      <c r="O43" s="3"/>
      <c r="P43" s="3"/>
      <c r="Q43" s="3"/>
      <c r="R43" s="3"/>
      <c r="S43" s="3"/>
      <c r="T43" s="3"/>
      <c r="U43" s="3"/>
      <c r="V43" s="3"/>
      <c r="W43" s="3"/>
      <c r="X43" s="3"/>
      <c r="Y43" s="3"/>
      <c r="Z43" s="3"/>
    </row>
    <row r="44" ht="15.75" customHeight="1">
      <c r="A44" s="7"/>
      <c r="B44" s="104" t="s">
        <v>49</v>
      </c>
      <c r="C44" s="5"/>
      <c r="D44" s="5"/>
      <c r="E44" s="5"/>
      <c r="F44" s="6"/>
      <c r="G44" s="108">
        <f>MAX(G43,55-G12)</f>
        <v>15</v>
      </c>
      <c r="H44" s="108">
        <f t="shared" si="14"/>
        <v>15</v>
      </c>
      <c r="I44" s="106" t="s">
        <v>50</v>
      </c>
      <c r="J44" s="7"/>
      <c r="K44" s="2"/>
      <c r="L44" s="2"/>
      <c r="M44" s="2"/>
      <c r="N44" s="3"/>
      <c r="O44" s="3"/>
      <c r="P44" s="3"/>
      <c r="Q44" s="3"/>
      <c r="R44" s="3"/>
      <c r="S44" s="3"/>
      <c r="T44" s="3"/>
      <c r="U44" s="3"/>
      <c r="V44" s="3"/>
      <c r="W44" s="3"/>
      <c r="X44" s="3"/>
      <c r="Y44" s="3"/>
      <c r="Z44" s="3"/>
    </row>
    <row r="45" ht="15.75" customHeight="1">
      <c r="A45" s="7"/>
      <c r="B45" s="104" t="s">
        <v>51</v>
      </c>
      <c r="C45" s="5"/>
      <c r="D45" s="5"/>
      <c r="E45" s="5"/>
      <c r="F45" s="6"/>
      <c r="G45" s="62">
        <f t="shared" ref="G45:H45" si="15">(G42*G43)/G44</f>
        <v>0</v>
      </c>
      <c r="H45" s="62">
        <f t="shared" si="15"/>
        <v>6765.333333</v>
      </c>
      <c r="I45" s="106" t="s">
        <v>52</v>
      </c>
      <c r="J45" s="7"/>
      <c r="K45" s="2"/>
      <c r="L45" s="2"/>
      <c r="M45" s="2"/>
      <c r="N45" s="3"/>
      <c r="O45" s="3"/>
      <c r="P45" s="3"/>
      <c r="Q45" s="3"/>
      <c r="R45" s="3"/>
      <c r="S45" s="3"/>
      <c r="T45" s="3"/>
      <c r="U45" s="3"/>
      <c r="V45" s="3"/>
      <c r="W45" s="3"/>
      <c r="X45" s="3"/>
      <c r="Y45" s="3"/>
      <c r="Z45" s="3"/>
    </row>
    <row r="46" ht="15.75" customHeight="1">
      <c r="A46" s="7"/>
      <c r="B46" s="104" t="s">
        <v>53</v>
      </c>
      <c r="C46" s="5"/>
      <c r="D46" s="5"/>
      <c r="E46" s="5"/>
      <c r="F46" s="6"/>
      <c r="G46" s="62">
        <f t="shared" ref="G46:H46" si="16">+G6*0.5</f>
        <v>3125</v>
      </c>
      <c r="H46" s="62">
        <f t="shared" si="16"/>
        <v>37500</v>
      </c>
      <c r="I46" s="107"/>
      <c r="J46" s="7"/>
      <c r="K46" s="2"/>
      <c r="L46" s="2"/>
      <c r="M46" s="2"/>
      <c r="N46" s="3"/>
      <c r="O46" s="3"/>
      <c r="P46" s="3"/>
      <c r="Q46" s="3"/>
      <c r="R46" s="3"/>
      <c r="S46" s="3"/>
      <c r="T46" s="3"/>
      <c r="U46" s="3"/>
      <c r="V46" s="3"/>
      <c r="W46" s="3"/>
      <c r="X46" s="3"/>
      <c r="Y46" s="3"/>
      <c r="Z46" s="3"/>
    </row>
    <row r="47" ht="15.75" customHeight="1">
      <c r="A47" s="7"/>
      <c r="B47" s="109" t="s">
        <v>54</v>
      </c>
      <c r="C47" s="110"/>
      <c r="D47" s="110"/>
      <c r="E47" s="110"/>
      <c r="F47" s="111"/>
      <c r="G47" s="112">
        <f t="shared" ref="G47:H47" si="17">MIN(G45,G46)</f>
        <v>0</v>
      </c>
      <c r="H47" s="112">
        <f t="shared" si="17"/>
        <v>6765.333333</v>
      </c>
      <c r="I47" s="113"/>
      <c r="J47" s="7"/>
      <c r="K47" s="2"/>
      <c r="L47" s="2"/>
      <c r="M47" s="2"/>
      <c r="N47" s="3"/>
      <c r="O47" s="3"/>
      <c r="P47" s="3"/>
      <c r="Q47" s="3"/>
      <c r="R47" s="3"/>
      <c r="S47" s="3"/>
      <c r="T47" s="3"/>
      <c r="U47" s="3"/>
      <c r="V47" s="3"/>
      <c r="W47" s="3"/>
      <c r="X47" s="3"/>
      <c r="Y47" s="3"/>
      <c r="Z47" s="3"/>
    </row>
    <row r="48" ht="15.75" customHeight="1">
      <c r="A48" s="7"/>
      <c r="B48" s="7"/>
      <c r="C48" s="7"/>
      <c r="D48" s="7"/>
      <c r="E48" s="7"/>
      <c r="F48" s="7"/>
      <c r="G48" s="7"/>
      <c r="H48" s="7"/>
      <c r="I48" s="7"/>
      <c r="J48" s="7"/>
      <c r="K48" s="2"/>
      <c r="L48" s="2"/>
      <c r="M48" s="2"/>
      <c r="N48" s="3"/>
      <c r="O48" s="3"/>
      <c r="P48" s="3"/>
      <c r="Q48" s="3"/>
      <c r="R48" s="3"/>
      <c r="S48" s="3"/>
      <c r="T48" s="3"/>
      <c r="U48" s="3"/>
      <c r="V48" s="3"/>
      <c r="W48" s="3"/>
      <c r="X48" s="3"/>
      <c r="Y48" s="3"/>
      <c r="Z48" s="3"/>
    </row>
    <row r="49" ht="15.75" customHeight="1">
      <c r="A49" s="7"/>
      <c r="B49" s="97" t="s">
        <v>55</v>
      </c>
      <c r="C49" s="98"/>
      <c r="D49" s="98"/>
      <c r="E49" s="98"/>
      <c r="F49" s="98"/>
      <c r="G49" s="98"/>
      <c r="H49" s="98"/>
      <c r="I49" s="99"/>
      <c r="J49" s="7"/>
      <c r="K49" s="2"/>
      <c r="L49" s="2"/>
      <c r="M49" s="2"/>
      <c r="N49" s="3"/>
      <c r="O49" s="3"/>
      <c r="P49" s="3"/>
      <c r="Q49" s="3"/>
      <c r="R49" s="3"/>
      <c r="S49" s="3"/>
      <c r="T49" s="3"/>
      <c r="U49" s="3"/>
      <c r="V49" s="3"/>
      <c r="W49" s="3"/>
      <c r="X49" s="3"/>
      <c r="Y49" s="3"/>
      <c r="Z49" s="3"/>
    </row>
    <row r="50" ht="15.75" customHeight="1">
      <c r="A50" s="7"/>
      <c r="B50" s="114" t="s">
        <v>56</v>
      </c>
      <c r="C50" s="115"/>
      <c r="D50" s="115"/>
      <c r="E50" s="115"/>
      <c r="F50" s="115"/>
      <c r="G50" s="115"/>
      <c r="H50" s="115"/>
      <c r="I50" s="116"/>
      <c r="J50" s="7"/>
      <c r="K50" s="2"/>
      <c r="L50" s="2"/>
      <c r="M50" s="2"/>
      <c r="N50" s="3"/>
      <c r="O50" s="3"/>
      <c r="P50" s="3"/>
      <c r="Q50" s="3"/>
      <c r="R50" s="3"/>
      <c r="S50" s="3"/>
      <c r="T50" s="3"/>
      <c r="U50" s="3"/>
      <c r="V50" s="3"/>
      <c r="W50" s="3"/>
      <c r="X50" s="3"/>
      <c r="Y50" s="3"/>
      <c r="Z50" s="3"/>
    </row>
    <row r="51" ht="15.75" customHeight="1">
      <c r="A51" s="7"/>
      <c r="B51" s="117"/>
      <c r="C51" s="118"/>
      <c r="D51" s="118"/>
      <c r="E51" s="118"/>
      <c r="F51" s="118"/>
      <c r="G51" s="118"/>
      <c r="H51" s="118"/>
      <c r="I51" s="119"/>
      <c r="J51" s="7"/>
      <c r="K51" s="2"/>
      <c r="L51" s="2"/>
      <c r="M51" s="2"/>
      <c r="N51" s="3"/>
      <c r="O51" s="3"/>
      <c r="P51" s="3"/>
      <c r="Q51" s="3"/>
      <c r="R51" s="3"/>
      <c r="S51" s="3"/>
      <c r="T51" s="3"/>
      <c r="U51" s="3"/>
      <c r="V51" s="3"/>
      <c r="W51" s="3"/>
      <c r="X51" s="3"/>
      <c r="Y51" s="3"/>
      <c r="Z51" s="3"/>
    </row>
    <row r="52" ht="15.75" customHeight="1">
      <c r="A52" s="7"/>
      <c r="B52" s="120" t="s">
        <v>57</v>
      </c>
      <c r="C52" s="80"/>
      <c r="D52" s="80"/>
      <c r="E52" s="80"/>
      <c r="F52" s="80"/>
      <c r="G52" s="80"/>
      <c r="H52" s="80"/>
      <c r="I52" s="121"/>
      <c r="J52" s="7"/>
      <c r="K52" s="2"/>
      <c r="L52" s="2"/>
      <c r="M52" s="2"/>
      <c r="N52" s="3"/>
      <c r="O52" s="3"/>
      <c r="P52" s="3"/>
      <c r="Q52" s="3"/>
      <c r="R52" s="3"/>
      <c r="S52" s="3"/>
      <c r="T52" s="3"/>
      <c r="U52" s="3"/>
      <c r="V52" s="3"/>
      <c r="W52" s="3"/>
      <c r="X52" s="3"/>
      <c r="Y52" s="3"/>
      <c r="Z52" s="3"/>
    </row>
    <row r="53" ht="15.75" customHeight="1">
      <c r="A53" s="7"/>
      <c r="B53" s="120" t="s">
        <v>58</v>
      </c>
      <c r="C53" s="80"/>
      <c r="D53" s="80"/>
      <c r="E53" s="80"/>
      <c r="F53" s="80"/>
      <c r="G53" s="80"/>
      <c r="H53" s="80"/>
      <c r="I53" s="121"/>
      <c r="J53" s="7"/>
      <c r="K53" s="2"/>
      <c r="L53" s="2"/>
      <c r="M53" s="2"/>
      <c r="N53" s="3"/>
      <c r="O53" s="3"/>
      <c r="P53" s="3"/>
      <c r="Q53" s="3"/>
      <c r="R53" s="3"/>
      <c r="S53" s="3"/>
      <c r="T53" s="3"/>
      <c r="U53" s="3"/>
      <c r="V53" s="3"/>
      <c r="W53" s="3"/>
      <c r="X53" s="3"/>
      <c r="Y53" s="3"/>
      <c r="Z53" s="3"/>
    </row>
    <row r="54" ht="15.75" customHeight="1">
      <c r="A54" s="7"/>
      <c r="B54" s="102" t="s">
        <v>59</v>
      </c>
      <c r="C54" s="5"/>
      <c r="D54" s="5"/>
      <c r="E54" s="5"/>
      <c r="F54" s="6"/>
      <c r="G54" s="11" t="s">
        <v>3</v>
      </c>
      <c r="H54" s="11" t="s">
        <v>4</v>
      </c>
      <c r="I54" s="103" t="s">
        <v>5</v>
      </c>
      <c r="J54" s="7"/>
      <c r="K54" s="2"/>
      <c r="L54" s="2"/>
      <c r="M54" s="2"/>
      <c r="N54" s="3"/>
      <c r="O54" s="3"/>
      <c r="P54" s="3"/>
      <c r="Q54" s="3"/>
      <c r="R54" s="3"/>
      <c r="S54" s="3"/>
      <c r="T54" s="3"/>
      <c r="U54" s="3"/>
      <c r="V54" s="3"/>
      <c r="W54" s="3"/>
      <c r="X54" s="3"/>
      <c r="Y54" s="3"/>
      <c r="Z54" s="3"/>
    </row>
    <row r="55" ht="15.75" customHeight="1">
      <c r="A55" s="7"/>
      <c r="B55" s="104" t="s">
        <v>26</v>
      </c>
      <c r="C55" s="5"/>
      <c r="D55" s="5"/>
      <c r="E55" s="5"/>
      <c r="F55" s="6"/>
      <c r="G55" s="62">
        <f t="shared" ref="G55:H55" si="18">+G5</f>
        <v>3750</v>
      </c>
      <c r="H55" s="62">
        <f t="shared" si="18"/>
        <v>45000</v>
      </c>
      <c r="I55" s="107"/>
      <c r="J55" s="7"/>
      <c r="K55" s="2"/>
      <c r="L55" s="2"/>
      <c r="M55" s="2"/>
      <c r="N55" s="3"/>
      <c r="O55" s="3"/>
      <c r="P55" s="3"/>
      <c r="Q55" s="3"/>
      <c r="R55" s="3"/>
      <c r="S55" s="3"/>
      <c r="T55" s="3"/>
      <c r="U55" s="3"/>
      <c r="V55" s="3"/>
      <c r="W55" s="3"/>
      <c r="X55" s="3"/>
      <c r="Y55" s="3"/>
      <c r="Z55" s="3"/>
    </row>
    <row r="56" ht="15.75" customHeight="1">
      <c r="A56" s="7"/>
      <c r="B56" s="104" t="s">
        <v>27</v>
      </c>
      <c r="C56" s="5"/>
      <c r="D56" s="5"/>
      <c r="E56" s="5"/>
      <c r="F56" s="6"/>
      <c r="G56" s="62">
        <f t="shared" ref="G56:H56" si="19">+G6</f>
        <v>6250</v>
      </c>
      <c r="H56" s="62">
        <f t="shared" si="19"/>
        <v>75000</v>
      </c>
      <c r="I56" s="107"/>
      <c r="J56" s="7"/>
      <c r="K56" s="2"/>
      <c r="L56" s="2"/>
      <c r="M56" s="2"/>
      <c r="N56" s="3"/>
      <c r="O56" s="3"/>
      <c r="P56" s="3"/>
      <c r="Q56" s="3"/>
      <c r="R56" s="3"/>
      <c r="S56" s="3"/>
      <c r="T56" s="3"/>
      <c r="U56" s="3"/>
      <c r="V56" s="3"/>
      <c r="W56" s="3"/>
      <c r="X56" s="3"/>
      <c r="Y56" s="3"/>
      <c r="Z56" s="3"/>
    </row>
    <row r="57" ht="15.75" customHeight="1">
      <c r="A57" s="7"/>
      <c r="B57" s="104" t="s">
        <v>60</v>
      </c>
      <c r="C57" s="5"/>
      <c r="D57" s="5"/>
      <c r="E57" s="5"/>
      <c r="F57" s="6"/>
      <c r="G57" s="62">
        <f t="shared" ref="G57:H57" si="20">+G55+G56</f>
        <v>10000</v>
      </c>
      <c r="H57" s="62">
        <f t="shared" si="20"/>
        <v>120000</v>
      </c>
      <c r="I57" s="107"/>
      <c r="J57" s="7"/>
      <c r="K57" s="2"/>
      <c r="L57" s="2"/>
      <c r="M57" s="2"/>
      <c r="N57" s="3"/>
      <c r="O57" s="3"/>
      <c r="P57" s="3"/>
      <c r="Q57" s="3"/>
      <c r="R57" s="3"/>
      <c r="S57" s="3"/>
      <c r="T57" s="3"/>
      <c r="U57" s="3"/>
      <c r="V57" s="3"/>
      <c r="W57" s="3"/>
      <c r="X57" s="3"/>
      <c r="Y57" s="3"/>
      <c r="Z57" s="3"/>
    </row>
    <row r="58" ht="15.75" customHeight="1">
      <c r="A58" s="7"/>
      <c r="B58" s="104" t="s">
        <v>61</v>
      </c>
      <c r="C58" s="5"/>
      <c r="D58" s="5"/>
      <c r="E58" s="5"/>
      <c r="F58" s="6"/>
      <c r="G58" s="62">
        <f t="shared" ref="G58:H58" si="21">+G7</f>
        <v>8333</v>
      </c>
      <c r="H58" s="62">
        <f t="shared" si="21"/>
        <v>130000</v>
      </c>
      <c r="I58" s="122"/>
      <c r="J58" s="7"/>
      <c r="K58" s="2"/>
      <c r="L58" s="2"/>
      <c r="M58" s="2"/>
      <c r="N58" s="3"/>
      <c r="O58" s="3"/>
      <c r="P58" s="3"/>
      <c r="Q58" s="3"/>
      <c r="R58" s="3"/>
      <c r="S58" s="3"/>
      <c r="T58" s="3"/>
      <c r="U58" s="3"/>
      <c r="V58" s="3"/>
      <c r="W58" s="3"/>
      <c r="X58" s="3"/>
      <c r="Y58" s="3"/>
      <c r="Z58" s="3"/>
    </row>
    <row r="59" ht="15.75" customHeight="1">
      <c r="A59" s="7"/>
      <c r="B59" s="109" t="s">
        <v>62</v>
      </c>
      <c r="C59" s="110"/>
      <c r="D59" s="110"/>
      <c r="E59" s="110"/>
      <c r="F59" s="111"/>
      <c r="G59" s="112">
        <f t="shared" ref="G59:H59" si="22">MIN((MAX(0,(G56+G55-G58*1.25))+(MIN(MAX(G56+G55,G58),1.25*G58)-(G58))*0.5),(G55+G47))</f>
        <v>833.5</v>
      </c>
      <c r="H59" s="112">
        <f t="shared" si="22"/>
        <v>0</v>
      </c>
      <c r="I59" s="123"/>
      <c r="J59" s="7"/>
      <c r="K59" s="2"/>
      <c r="L59" s="2"/>
      <c r="M59" s="2"/>
      <c r="N59" s="3"/>
      <c r="O59" s="3"/>
      <c r="P59" s="3"/>
      <c r="Q59" s="3"/>
      <c r="R59" s="3"/>
      <c r="S59" s="3"/>
      <c r="T59" s="3"/>
      <c r="U59" s="3"/>
      <c r="V59" s="3"/>
      <c r="W59" s="3"/>
      <c r="X59" s="3"/>
      <c r="Y59" s="3"/>
      <c r="Z59" s="3"/>
    </row>
    <row r="60" ht="15.75" customHeight="1">
      <c r="A60" s="7"/>
      <c r="B60" s="7"/>
      <c r="C60" s="7"/>
      <c r="D60" s="7"/>
      <c r="E60" s="7"/>
      <c r="F60" s="7"/>
      <c r="G60" s="7"/>
      <c r="H60" s="7"/>
      <c r="I60" s="7"/>
      <c r="J60" s="7"/>
      <c r="K60" s="2"/>
      <c r="L60" s="2"/>
      <c r="M60" s="2"/>
      <c r="N60" s="3"/>
      <c r="O60" s="3"/>
      <c r="P60" s="3"/>
      <c r="Q60" s="3"/>
      <c r="R60" s="3"/>
      <c r="S60" s="3"/>
      <c r="T60" s="3"/>
      <c r="U60" s="3"/>
      <c r="V60" s="3"/>
      <c r="W60" s="3"/>
      <c r="X60" s="3"/>
      <c r="Y60" s="3"/>
      <c r="Z60" s="3"/>
    </row>
    <row r="61" ht="15.75" customHeight="1">
      <c r="A61" s="3"/>
      <c r="B61" s="3"/>
      <c r="C61" s="3"/>
      <c r="D61" s="3"/>
      <c r="E61" s="3"/>
      <c r="F61" s="3"/>
      <c r="G61" s="3"/>
      <c r="H61" s="3"/>
      <c r="I61" s="3"/>
      <c r="J61" s="3"/>
      <c r="K61" s="2"/>
      <c r="L61" s="2"/>
      <c r="M61" s="2"/>
      <c r="N61" s="3"/>
      <c r="O61" s="3"/>
      <c r="P61" s="3"/>
      <c r="Q61" s="3"/>
      <c r="R61" s="3"/>
      <c r="S61" s="3"/>
      <c r="T61" s="3"/>
      <c r="U61" s="3"/>
      <c r="V61" s="3"/>
      <c r="W61" s="3"/>
      <c r="X61" s="3"/>
      <c r="Y61" s="3"/>
      <c r="Z61" s="3"/>
    </row>
    <row r="62" ht="15.75" customHeight="1">
      <c r="A62" s="3"/>
      <c r="B62" s="3"/>
      <c r="C62" s="3"/>
      <c r="D62" s="3"/>
      <c r="E62" s="3"/>
      <c r="F62" s="3"/>
      <c r="G62" s="3"/>
      <c r="H62" s="3"/>
      <c r="I62" s="3"/>
      <c r="J62" s="3"/>
      <c r="K62" s="2"/>
      <c r="L62" s="2"/>
      <c r="M62" s="2"/>
      <c r="N62" s="3"/>
      <c r="O62" s="3"/>
      <c r="P62" s="3"/>
      <c r="Q62" s="3"/>
      <c r="R62" s="3"/>
      <c r="S62" s="3"/>
      <c r="T62" s="3"/>
      <c r="U62" s="3"/>
      <c r="V62" s="3"/>
      <c r="W62" s="3"/>
      <c r="X62" s="3"/>
      <c r="Y62" s="3"/>
      <c r="Z62" s="3"/>
    </row>
    <row r="63" ht="15.75" customHeight="1">
      <c r="A63" s="3"/>
      <c r="B63" s="3"/>
      <c r="C63" s="3"/>
      <c r="D63" s="3"/>
      <c r="E63" s="3"/>
      <c r="F63" s="3"/>
      <c r="G63" s="3"/>
      <c r="H63" s="3"/>
      <c r="I63" s="3"/>
      <c r="J63" s="3"/>
      <c r="K63" s="2"/>
      <c r="L63" s="2"/>
      <c r="M63" s="2"/>
      <c r="N63" s="3"/>
      <c r="O63" s="3"/>
      <c r="P63" s="3"/>
      <c r="Q63" s="3"/>
      <c r="R63" s="3"/>
      <c r="S63" s="3"/>
      <c r="T63" s="3"/>
      <c r="U63" s="3"/>
      <c r="V63" s="3"/>
      <c r="W63" s="3"/>
      <c r="X63" s="3"/>
      <c r="Y63" s="3"/>
      <c r="Z63" s="3"/>
    </row>
    <row r="64" ht="15.75" customHeight="1">
      <c r="A64" s="3"/>
      <c r="B64" s="3"/>
      <c r="C64" s="3"/>
      <c r="D64" s="3"/>
      <c r="E64" s="3"/>
      <c r="F64" s="3"/>
      <c r="G64" s="3"/>
      <c r="H64" s="3"/>
      <c r="I64" s="3"/>
      <c r="J64" s="3"/>
      <c r="K64" s="2"/>
      <c r="L64" s="2"/>
      <c r="M64" s="2"/>
      <c r="N64" s="3"/>
      <c r="O64" s="3"/>
      <c r="P64" s="3"/>
      <c r="Q64" s="3"/>
      <c r="R64" s="3"/>
      <c r="S64" s="3"/>
      <c r="T64" s="3"/>
      <c r="U64" s="3"/>
      <c r="V64" s="3"/>
      <c r="W64" s="3"/>
      <c r="X64" s="3"/>
      <c r="Y64" s="3"/>
      <c r="Z64" s="3"/>
    </row>
    <row r="65" ht="15.75" customHeight="1">
      <c r="A65" s="3"/>
      <c r="B65" s="3"/>
      <c r="C65" s="3"/>
      <c r="D65" s="3"/>
      <c r="E65" s="3"/>
      <c r="F65" s="3"/>
      <c r="G65" s="3"/>
      <c r="H65" s="3"/>
      <c r="I65" s="3"/>
      <c r="J65" s="3"/>
      <c r="K65" s="2"/>
      <c r="L65" s="2"/>
      <c r="M65" s="2"/>
      <c r="N65" s="3"/>
      <c r="O65" s="3"/>
      <c r="P65" s="3"/>
      <c r="Q65" s="3"/>
      <c r="R65" s="3"/>
      <c r="S65" s="3"/>
      <c r="T65" s="3"/>
      <c r="U65" s="3"/>
      <c r="V65" s="3"/>
      <c r="W65" s="3"/>
      <c r="X65" s="3"/>
      <c r="Y65" s="3"/>
      <c r="Z65" s="3"/>
    </row>
    <row r="66" ht="15.75" customHeight="1">
      <c r="A66" s="3"/>
      <c r="B66" s="3"/>
      <c r="C66" s="3"/>
      <c r="D66" s="3"/>
      <c r="E66" s="3"/>
      <c r="F66" s="3"/>
      <c r="G66" s="3"/>
      <c r="H66" s="3"/>
      <c r="I66" s="3"/>
      <c r="J66" s="3"/>
      <c r="K66" s="2"/>
      <c r="L66" s="2"/>
      <c r="M66" s="2"/>
      <c r="N66" s="3"/>
      <c r="O66" s="3"/>
      <c r="P66" s="3"/>
      <c r="Q66" s="3"/>
      <c r="R66" s="3"/>
      <c r="S66" s="3"/>
      <c r="T66" s="3"/>
      <c r="U66" s="3"/>
      <c r="V66" s="3"/>
      <c r="W66" s="3"/>
      <c r="X66" s="3"/>
      <c r="Y66" s="3"/>
      <c r="Z66" s="3"/>
    </row>
    <row r="67" ht="15.75" customHeight="1">
      <c r="A67" s="3"/>
      <c r="B67" s="3"/>
      <c r="C67" s="3"/>
      <c r="D67" s="3"/>
      <c r="E67" s="3"/>
      <c r="F67" s="3"/>
      <c r="G67" s="3"/>
      <c r="H67" s="3"/>
      <c r="I67" s="3"/>
      <c r="J67" s="3"/>
      <c r="K67" s="2"/>
      <c r="L67" s="2"/>
      <c r="M67" s="2"/>
      <c r="N67" s="3"/>
      <c r="O67" s="3"/>
      <c r="P67" s="3"/>
      <c r="Q67" s="3"/>
      <c r="R67" s="3"/>
      <c r="S67" s="3"/>
      <c r="T67" s="3"/>
      <c r="U67" s="3"/>
      <c r="V67" s="3"/>
      <c r="W67" s="3"/>
      <c r="X67" s="3"/>
      <c r="Y67" s="3"/>
      <c r="Z67" s="3"/>
    </row>
    <row r="68" ht="15.75" customHeight="1">
      <c r="A68" s="3"/>
      <c r="B68" s="3"/>
      <c r="C68" s="3"/>
      <c r="D68" s="3"/>
      <c r="E68" s="3"/>
      <c r="F68" s="3"/>
      <c r="G68" s="3"/>
      <c r="H68" s="3"/>
      <c r="I68" s="3"/>
      <c r="J68" s="3"/>
      <c r="K68" s="2"/>
      <c r="L68" s="2"/>
      <c r="M68" s="2"/>
      <c r="N68" s="3"/>
      <c r="O68" s="3"/>
      <c r="P68" s="3"/>
      <c r="Q68" s="3"/>
      <c r="R68" s="3"/>
      <c r="S68" s="3"/>
      <c r="T68" s="3"/>
      <c r="U68" s="3"/>
      <c r="V68" s="3"/>
      <c r="W68" s="3"/>
      <c r="X68" s="3"/>
      <c r="Y68" s="3"/>
      <c r="Z68" s="3"/>
    </row>
    <row r="69" ht="15.0" customHeight="1">
      <c r="A69" s="3"/>
      <c r="B69" s="3"/>
      <c r="C69" s="3"/>
      <c r="D69" s="3"/>
      <c r="E69" s="3"/>
      <c r="F69" s="3"/>
      <c r="G69" s="3"/>
      <c r="H69" s="3"/>
      <c r="I69" s="3"/>
      <c r="J69" s="3"/>
      <c r="K69" s="2"/>
      <c r="L69" s="2"/>
      <c r="M69" s="2"/>
      <c r="N69" s="3"/>
      <c r="O69" s="3"/>
      <c r="P69" s="3"/>
      <c r="Q69" s="3"/>
      <c r="R69" s="3"/>
      <c r="S69" s="3"/>
      <c r="T69" s="3"/>
      <c r="U69" s="3"/>
      <c r="V69" s="3"/>
      <c r="W69" s="3"/>
      <c r="X69" s="3"/>
      <c r="Y69" s="3"/>
      <c r="Z69" s="3"/>
    </row>
    <row r="70" ht="15.0" customHeight="1">
      <c r="A70" s="3"/>
      <c r="B70" s="3"/>
      <c r="C70" s="3"/>
      <c r="D70" s="3"/>
      <c r="E70" s="3"/>
      <c r="F70" s="3"/>
      <c r="G70" s="3"/>
      <c r="H70" s="3"/>
      <c r="I70" s="3"/>
      <c r="J70" s="3"/>
      <c r="K70" s="2"/>
      <c r="L70" s="2"/>
      <c r="M70" s="2"/>
      <c r="N70" s="3"/>
      <c r="O70" s="3"/>
      <c r="P70" s="3"/>
      <c r="Q70" s="3"/>
      <c r="R70" s="3"/>
      <c r="S70" s="3"/>
      <c r="T70" s="3"/>
      <c r="U70" s="3"/>
      <c r="V70" s="3"/>
      <c r="W70" s="3"/>
      <c r="X70" s="3"/>
      <c r="Y70" s="3"/>
      <c r="Z70" s="3"/>
    </row>
    <row r="71" ht="15.0" customHeight="1">
      <c r="A71" s="3"/>
      <c r="B71" s="3"/>
      <c r="C71" s="3"/>
      <c r="D71" s="3"/>
      <c r="E71" s="3"/>
      <c r="F71" s="3"/>
      <c r="G71" s="3"/>
      <c r="H71" s="3"/>
      <c r="I71" s="3"/>
      <c r="J71" s="3"/>
      <c r="K71" s="2"/>
      <c r="L71" s="2"/>
      <c r="M71" s="2"/>
      <c r="N71" s="3"/>
      <c r="O71" s="3"/>
      <c r="P71" s="3"/>
      <c r="Q71" s="3"/>
      <c r="R71" s="3"/>
      <c r="S71" s="3"/>
      <c r="T71" s="3"/>
      <c r="U71" s="3"/>
      <c r="V71" s="3"/>
      <c r="W71" s="3"/>
      <c r="X71" s="3"/>
      <c r="Y71" s="3"/>
      <c r="Z71" s="3"/>
    </row>
    <row r="72" ht="15.0" customHeight="1">
      <c r="A72" s="3"/>
      <c r="B72" s="3"/>
      <c r="C72" s="3"/>
      <c r="D72" s="3"/>
      <c r="E72" s="3"/>
      <c r="F72" s="3"/>
      <c r="G72" s="3"/>
      <c r="H72" s="3"/>
      <c r="I72" s="3"/>
      <c r="J72" s="3"/>
      <c r="K72" s="2"/>
      <c r="L72" s="2"/>
      <c r="M72" s="2"/>
      <c r="N72" s="3"/>
      <c r="O72" s="3"/>
      <c r="P72" s="3"/>
      <c r="Q72" s="3"/>
      <c r="R72" s="3"/>
      <c r="S72" s="3"/>
      <c r="T72" s="3"/>
      <c r="U72" s="3"/>
      <c r="V72" s="3"/>
      <c r="W72" s="3"/>
      <c r="X72" s="3"/>
      <c r="Y72" s="3"/>
      <c r="Z72" s="3"/>
    </row>
    <row r="73" ht="15.0" customHeight="1">
      <c r="A73" s="3"/>
      <c r="B73" s="3"/>
      <c r="C73" s="3"/>
      <c r="D73" s="3"/>
      <c r="E73" s="3"/>
      <c r="F73" s="3"/>
      <c r="G73" s="3"/>
      <c r="H73" s="3"/>
      <c r="I73" s="3"/>
      <c r="J73" s="3"/>
      <c r="K73" s="2"/>
      <c r="L73" s="2"/>
      <c r="M73" s="2"/>
      <c r="N73" s="3"/>
      <c r="O73" s="3"/>
      <c r="P73" s="3"/>
      <c r="Q73" s="3"/>
      <c r="R73" s="3"/>
      <c r="S73" s="3"/>
      <c r="T73" s="3"/>
      <c r="U73" s="3"/>
      <c r="V73" s="3"/>
      <c r="W73" s="3"/>
      <c r="X73" s="3"/>
      <c r="Y73" s="3"/>
      <c r="Z73" s="3"/>
    </row>
    <row r="74" ht="15.75" customHeight="1">
      <c r="A74" s="3"/>
      <c r="B74" s="3"/>
      <c r="C74" s="3"/>
      <c r="D74" s="3"/>
      <c r="E74" s="3"/>
      <c r="F74" s="3"/>
      <c r="G74" s="3"/>
      <c r="H74" s="3"/>
      <c r="I74" s="3"/>
      <c r="J74" s="3"/>
      <c r="K74" s="2"/>
      <c r="L74" s="2"/>
      <c r="M74" s="2"/>
      <c r="N74" s="3"/>
      <c r="O74" s="3"/>
      <c r="P74" s="3"/>
      <c r="Q74" s="3"/>
      <c r="R74" s="3"/>
      <c r="S74" s="3"/>
      <c r="T74" s="3"/>
      <c r="U74" s="3"/>
      <c r="V74" s="3"/>
      <c r="W74" s="3"/>
      <c r="X74" s="3"/>
      <c r="Y74" s="3"/>
      <c r="Z74" s="3"/>
    </row>
    <row r="75" ht="15.75" customHeight="1">
      <c r="A75" s="3"/>
      <c r="B75" s="3"/>
      <c r="C75" s="3"/>
      <c r="D75" s="3"/>
      <c r="E75" s="3"/>
      <c r="F75" s="3"/>
      <c r="G75" s="3"/>
      <c r="H75" s="3"/>
      <c r="I75" s="3"/>
      <c r="J75" s="3"/>
      <c r="K75" s="2"/>
      <c r="L75" s="2"/>
      <c r="M75" s="2"/>
      <c r="N75" s="3"/>
      <c r="O75" s="3"/>
      <c r="P75" s="3"/>
      <c r="Q75" s="3"/>
      <c r="R75" s="3"/>
      <c r="S75" s="3"/>
      <c r="T75" s="3"/>
      <c r="U75" s="3"/>
      <c r="V75" s="3"/>
      <c r="W75" s="3"/>
      <c r="X75" s="3"/>
      <c r="Y75" s="3"/>
      <c r="Z75" s="3"/>
    </row>
    <row r="76" ht="15.75" customHeight="1">
      <c r="A76" s="3"/>
      <c r="B76" s="3"/>
      <c r="C76" s="3"/>
      <c r="D76" s="3"/>
      <c r="E76" s="3"/>
      <c r="F76" s="3"/>
      <c r="G76" s="3"/>
      <c r="H76" s="3"/>
      <c r="I76" s="3"/>
      <c r="J76" s="3"/>
      <c r="K76" s="2"/>
      <c r="L76" s="2"/>
      <c r="M76" s="2"/>
      <c r="N76" s="3"/>
      <c r="O76" s="3"/>
      <c r="P76" s="3"/>
      <c r="Q76" s="3"/>
      <c r="R76" s="3"/>
      <c r="S76" s="3"/>
      <c r="T76" s="3"/>
      <c r="U76" s="3"/>
      <c r="V76" s="3"/>
      <c r="W76" s="3"/>
      <c r="X76" s="3"/>
      <c r="Y76" s="3"/>
      <c r="Z76" s="3"/>
    </row>
    <row r="77" ht="15.75" customHeight="1">
      <c r="A77" s="3"/>
      <c r="B77" s="3"/>
      <c r="C77" s="3"/>
      <c r="D77" s="3"/>
      <c r="E77" s="3"/>
      <c r="F77" s="3"/>
      <c r="G77" s="3"/>
      <c r="H77" s="3"/>
      <c r="I77" s="3"/>
      <c r="J77" s="3"/>
      <c r="K77" s="2"/>
      <c r="L77" s="2"/>
      <c r="M77" s="2"/>
      <c r="N77" s="3"/>
      <c r="O77" s="3"/>
      <c r="P77" s="3"/>
      <c r="Q77" s="3"/>
      <c r="R77" s="3"/>
      <c r="S77" s="3"/>
      <c r="T77" s="3"/>
      <c r="U77" s="3"/>
      <c r="V77" s="3"/>
      <c r="W77" s="3"/>
      <c r="X77" s="3"/>
      <c r="Y77" s="3"/>
      <c r="Z77" s="3"/>
    </row>
    <row r="78" ht="15.75" customHeight="1">
      <c r="A78" s="3"/>
      <c r="B78" s="3"/>
      <c r="C78" s="3"/>
      <c r="D78" s="3"/>
      <c r="E78" s="3"/>
      <c r="F78" s="3"/>
      <c r="G78" s="3"/>
      <c r="H78" s="3"/>
      <c r="I78" s="3"/>
      <c r="J78" s="3"/>
      <c r="K78" s="2"/>
      <c r="L78" s="2"/>
      <c r="M78" s="2"/>
      <c r="N78" s="3"/>
      <c r="O78" s="3"/>
      <c r="P78" s="3"/>
      <c r="Q78" s="3"/>
      <c r="R78" s="3"/>
      <c r="S78" s="3"/>
      <c r="T78" s="3"/>
      <c r="U78" s="3"/>
      <c r="V78" s="3"/>
      <c r="W78" s="3"/>
      <c r="X78" s="3"/>
      <c r="Y78" s="3"/>
      <c r="Z78" s="3"/>
    </row>
    <row r="79" ht="15.75" customHeight="1">
      <c r="A79" s="3"/>
      <c r="B79" s="3"/>
      <c r="C79" s="3"/>
      <c r="D79" s="3"/>
      <c r="E79" s="3"/>
      <c r="F79" s="3"/>
      <c r="G79" s="3"/>
      <c r="H79" s="3"/>
      <c r="I79" s="3"/>
      <c r="J79" s="3"/>
      <c r="K79" s="2"/>
      <c r="L79" s="2"/>
      <c r="M79" s="2"/>
      <c r="N79" s="3"/>
      <c r="O79" s="3"/>
      <c r="P79" s="3"/>
      <c r="Q79" s="3"/>
      <c r="R79" s="3"/>
      <c r="S79" s="3"/>
      <c r="T79" s="3"/>
      <c r="U79" s="3"/>
      <c r="V79" s="3"/>
      <c r="W79" s="3"/>
      <c r="X79" s="3"/>
      <c r="Y79" s="3"/>
      <c r="Z79" s="3"/>
    </row>
    <row r="80" ht="15.75" customHeight="1">
      <c r="A80" s="3"/>
      <c r="B80" s="3"/>
      <c r="C80" s="3"/>
      <c r="D80" s="3"/>
      <c r="E80" s="3"/>
      <c r="F80" s="3"/>
      <c r="G80" s="3"/>
      <c r="H80" s="3"/>
      <c r="I80" s="3"/>
      <c r="J80" s="3"/>
      <c r="K80" s="2"/>
      <c r="L80" s="2"/>
      <c r="M80" s="2"/>
      <c r="N80" s="3"/>
      <c r="O80" s="3"/>
      <c r="P80" s="3"/>
      <c r="Q80" s="3"/>
      <c r="R80" s="3"/>
      <c r="S80" s="3"/>
      <c r="T80" s="3"/>
      <c r="U80" s="3"/>
      <c r="V80" s="3"/>
      <c r="W80" s="3"/>
      <c r="X80" s="3"/>
      <c r="Y80" s="3"/>
      <c r="Z80" s="3"/>
    </row>
    <row r="81" ht="15.75" customHeight="1">
      <c r="A81" s="3"/>
      <c r="B81" s="3"/>
      <c r="C81" s="3"/>
      <c r="D81" s="3"/>
      <c r="E81" s="3"/>
      <c r="F81" s="3"/>
      <c r="G81" s="3"/>
      <c r="H81" s="3"/>
      <c r="I81" s="3"/>
      <c r="J81" s="3"/>
      <c r="K81" s="2"/>
      <c r="L81" s="2"/>
      <c r="M81" s="2"/>
      <c r="N81" s="3"/>
      <c r="O81" s="3"/>
      <c r="P81" s="3"/>
      <c r="Q81" s="3"/>
      <c r="R81" s="3"/>
      <c r="S81" s="3"/>
      <c r="T81" s="3"/>
      <c r="U81" s="3"/>
      <c r="V81" s="3"/>
      <c r="W81" s="3"/>
      <c r="X81" s="3"/>
      <c r="Y81" s="3"/>
      <c r="Z81" s="3"/>
    </row>
    <row r="82" ht="15.75" customHeight="1">
      <c r="A82" s="3"/>
      <c r="B82" s="3"/>
      <c r="C82" s="3"/>
      <c r="D82" s="3"/>
      <c r="E82" s="3"/>
      <c r="F82" s="3"/>
      <c r="G82" s="3"/>
      <c r="H82" s="3"/>
      <c r="I82" s="3"/>
      <c r="J82" s="3"/>
      <c r="K82" s="2"/>
      <c r="L82" s="2"/>
      <c r="M82" s="2"/>
      <c r="N82" s="3"/>
      <c r="O82" s="3"/>
      <c r="P82" s="3"/>
      <c r="Q82" s="3"/>
      <c r="R82" s="3"/>
      <c r="S82" s="3"/>
      <c r="T82" s="3"/>
      <c r="U82" s="3"/>
      <c r="V82" s="3"/>
      <c r="W82" s="3"/>
      <c r="X82" s="3"/>
      <c r="Y82" s="3"/>
      <c r="Z82" s="3"/>
    </row>
    <row r="83" ht="15.75" customHeight="1">
      <c r="A83" s="3"/>
      <c r="B83" s="3"/>
      <c r="C83" s="3"/>
      <c r="D83" s="3"/>
      <c r="E83" s="3"/>
      <c r="F83" s="3"/>
      <c r="G83" s="3"/>
      <c r="H83" s="3"/>
      <c r="I83" s="3"/>
      <c r="J83" s="3"/>
      <c r="K83" s="2"/>
      <c r="L83" s="2"/>
      <c r="M83" s="2"/>
      <c r="N83" s="3"/>
      <c r="O83" s="3"/>
      <c r="P83" s="3"/>
      <c r="Q83" s="3"/>
      <c r="R83" s="3"/>
      <c r="S83" s="3"/>
      <c r="T83" s="3"/>
      <c r="U83" s="3"/>
      <c r="V83" s="3"/>
      <c r="W83" s="3"/>
      <c r="X83" s="3"/>
      <c r="Y83" s="3"/>
      <c r="Z83" s="3"/>
    </row>
    <row r="84" ht="15.75" customHeight="1">
      <c r="A84" s="3"/>
      <c r="B84" s="3"/>
      <c r="C84" s="3"/>
      <c r="D84" s="3"/>
      <c r="E84" s="3"/>
      <c r="F84" s="3"/>
      <c r="G84" s="3"/>
      <c r="H84" s="3"/>
      <c r="I84" s="3"/>
      <c r="J84" s="3"/>
      <c r="K84" s="2"/>
      <c r="L84" s="2"/>
      <c r="M84" s="2"/>
      <c r="N84" s="3"/>
      <c r="O84" s="3"/>
      <c r="P84" s="3"/>
      <c r="Q84" s="3"/>
      <c r="R84" s="3"/>
      <c r="S84" s="3"/>
      <c r="T84" s="3"/>
      <c r="U84" s="3"/>
      <c r="V84" s="3"/>
      <c r="W84" s="3"/>
      <c r="X84" s="3"/>
      <c r="Y84" s="3"/>
      <c r="Z84" s="3"/>
    </row>
    <row r="85" ht="15.75" customHeight="1">
      <c r="A85" s="3"/>
      <c r="B85" s="3"/>
      <c r="C85" s="3"/>
      <c r="D85" s="3"/>
      <c r="E85" s="3"/>
      <c r="F85" s="3"/>
      <c r="G85" s="3"/>
      <c r="H85" s="3"/>
      <c r="I85" s="3"/>
      <c r="J85" s="3"/>
      <c r="K85" s="2"/>
      <c r="L85" s="2"/>
      <c r="M85" s="2"/>
      <c r="N85" s="3"/>
      <c r="O85" s="3"/>
      <c r="P85" s="3"/>
      <c r="Q85" s="3"/>
      <c r="R85" s="3"/>
      <c r="S85" s="3"/>
      <c r="T85" s="3"/>
      <c r="U85" s="3"/>
      <c r="V85" s="3"/>
      <c r="W85" s="3"/>
      <c r="X85" s="3"/>
      <c r="Y85" s="3"/>
      <c r="Z85" s="3"/>
    </row>
    <row r="86" ht="15.75" customHeight="1">
      <c r="A86" s="3"/>
      <c r="B86" s="3"/>
      <c r="C86" s="3"/>
      <c r="D86" s="3"/>
      <c r="E86" s="3"/>
      <c r="F86" s="3"/>
      <c r="G86" s="3"/>
      <c r="H86" s="3"/>
      <c r="I86" s="3"/>
      <c r="J86" s="3"/>
      <c r="K86" s="2"/>
      <c r="L86" s="2"/>
      <c r="M86" s="2"/>
      <c r="N86" s="3"/>
      <c r="O86" s="3"/>
      <c r="P86" s="3"/>
      <c r="Q86" s="3"/>
      <c r="R86" s="3"/>
      <c r="S86" s="3"/>
      <c r="T86" s="3"/>
      <c r="U86" s="3"/>
      <c r="V86" s="3"/>
      <c r="W86" s="3"/>
      <c r="X86" s="3"/>
      <c r="Y86" s="3"/>
      <c r="Z86" s="3"/>
    </row>
    <row r="87" ht="15.75" customHeight="1">
      <c r="A87" s="3"/>
      <c r="B87" s="3"/>
      <c r="C87" s="3"/>
      <c r="D87" s="3"/>
      <c r="E87" s="3"/>
      <c r="F87" s="3"/>
      <c r="G87" s="3"/>
      <c r="H87" s="3"/>
      <c r="I87" s="3"/>
      <c r="J87" s="3"/>
      <c r="K87" s="2"/>
      <c r="L87" s="2"/>
      <c r="M87" s="2"/>
      <c r="N87" s="3"/>
      <c r="O87" s="3"/>
      <c r="P87" s="3"/>
      <c r="Q87" s="3"/>
      <c r="R87" s="3"/>
      <c r="S87" s="3"/>
      <c r="T87" s="3"/>
      <c r="U87" s="3"/>
      <c r="V87" s="3"/>
      <c r="W87" s="3"/>
      <c r="X87" s="3"/>
      <c r="Y87" s="3"/>
      <c r="Z87" s="3"/>
    </row>
    <row r="88" ht="15.75" customHeight="1">
      <c r="A88" s="3"/>
      <c r="B88" s="3"/>
      <c r="C88" s="3"/>
      <c r="D88" s="3"/>
      <c r="E88" s="3"/>
      <c r="F88" s="3"/>
      <c r="G88" s="3"/>
      <c r="H88" s="3"/>
      <c r="I88" s="3"/>
      <c r="J88" s="3"/>
      <c r="K88" s="2"/>
      <c r="L88" s="2"/>
      <c r="M88" s="2"/>
      <c r="N88" s="3"/>
      <c r="O88" s="3"/>
      <c r="P88" s="3"/>
      <c r="Q88" s="3"/>
      <c r="R88" s="3"/>
      <c r="S88" s="3"/>
      <c r="T88" s="3"/>
      <c r="U88" s="3"/>
      <c r="V88" s="3"/>
      <c r="W88" s="3"/>
      <c r="X88" s="3"/>
      <c r="Y88" s="3"/>
      <c r="Z88" s="3"/>
    </row>
    <row r="89" ht="15.75" customHeight="1">
      <c r="A89" s="3"/>
      <c r="B89" s="3"/>
      <c r="C89" s="3"/>
      <c r="D89" s="3"/>
      <c r="E89" s="3"/>
      <c r="F89" s="3"/>
      <c r="G89" s="3"/>
      <c r="H89" s="3"/>
      <c r="I89" s="3"/>
      <c r="J89" s="3"/>
      <c r="K89" s="2"/>
      <c r="L89" s="2"/>
      <c r="M89" s="2"/>
      <c r="N89" s="3"/>
      <c r="O89" s="3"/>
      <c r="P89" s="3"/>
      <c r="Q89" s="3"/>
      <c r="R89" s="3"/>
      <c r="S89" s="3"/>
      <c r="T89" s="3"/>
      <c r="U89" s="3"/>
      <c r="V89" s="3"/>
      <c r="W89" s="3"/>
      <c r="X89" s="3"/>
      <c r="Y89" s="3"/>
      <c r="Z89" s="3"/>
    </row>
    <row r="90" ht="15.75" customHeight="1">
      <c r="A90" s="3"/>
      <c r="B90" s="3"/>
      <c r="C90" s="3"/>
      <c r="D90" s="3"/>
      <c r="E90" s="3"/>
      <c r="F90" s="3"/>
      <c r="G90" s="3"/>
      <c r="H90" s="3"/>
      <c r="I90" s="3"/>
      <c r="J90" s="3"/>
      <c r="K90" s="2"/>
      <c r="L90" s="2"/>
      <c r="M90" s="2"/>
      <c r="N90" s="3"/>
      <c r="O90" s="3"/>
      <c r="P90" s="3"/>
      <c r="Q90" s="3"/>
      <c r="R90" s="3"/>
      <c r="S90" s="3"/>
      <c r="T90" s="3"/>
      <c r="U90" s="3"/>
      <c r="V90" s="3"/>
      <c r="W90" s="3"/>
      <c r="X90" s="3"/>
      <c r="Y90" s="3"/>
      <c r="Z90" s="3"/>
    </row>
    <row r="91" ht="15.75" customHeight="1">
      <c r="A91" s="3"/>
      <c r="B91" s="3"/>
      <c r="C91" s="3"/>
      <c r="D91" s="3"/>
      <c r="E91" s="3"/>
      <c r="F91" s="3"/>
      <c r="G91" s="3"/>
      <c r="H91" s="3"/>
      <c r="I91" s="3"/>
      <c r="J91" s="3"/>
      <c r="K91" s="2"/>
      <c r="L91" s="2"/>
      <c r="M91" s="2"/>
      <c r="N91" s="3"/>
      <c r="O91" s="3"/>
      <c r="P91" s="3"/>
      <c r="Q91" s="3"/>
      <c r="R91" s="3"/>
      <c r="S91" s="3"/>
      <c r="T91" s="3"/>
      <c r="U91" s="3"/>
      <c r="V91" s="3"/>
      <c r="W91" s="3"/>
      <c r="X91" s="3"/>
      <c r="Y91" s="3"/>
      <c r="Z91" s="3"/>
    </row>
    <row r="92" ht="15.75" customHeight="1">
      <c r="A92" s="3"/>
      <c r="B92" s="3"/>
      <c r="C92" s="3"/>
      <c r="D92" s="3"/>
      <c r="E92" s="3"/>
      <c r="F92" s="3"/>
      <c r="G92" s="3"/>
      <c r="H92" s="3"/>
      <c r="I92" s="3"/>
      <c r="J92" s="3"/>
      <c r="K92" s="2"/>
      <c r="L92" s="2"/>
      <c r="M92" s="2"/>
      <c r="N92" s="3"/>
      <c r="O92" s="3"/>
      <c r="P92" s="3"/>
      <c r="Q92" s="3"/>
      <c r="R92" s="3"/>
      <c r="S92" s="3"/>
      <c r="T92" s="3"/>
      <c r="U92" s="3"/>
      <c r="V92" s="3"/>
      <c r="W92" s="3"/>
      <c r="X92" s="3"/>
      <c r="Y92" s="3"/>
      <c r="Z92" s="3"/>
    </row>
    <row r="93" ht="15.75" customHeight="1">
      <c r="A93" s="3"/>
      <c r="B93" s="3"/>
      <c r="C93" s="3"/>
      <c r="D93" s="3"/>
      <c r="E93" s="3"/>
      <c r="F93" s="3"/>
      <c r="G93" s="3"/>
      <c r="H93" s="3"/>
      <c r="I93" s="3"/>
      <c r="J93" s="3"/>
      <c r="K93" s="2"/>
      <c r="L93" s="2"/>
      <c r="M93" s="2"/>
      <c r="N93" s="3"/>
      <c r="O93" s="3"/>
      <c r="P93" s="3"/>
      <c r="Q93" s="3"/>
      <c r="R93" s="3"/>
      <c r="S93" s="3"/>
      <c r="T93" s="3"/>
      <c r="U93" s="3"/>
      <c r="V93" s="3"/>
      <c r="W93" s="3"/>
      <c r="X93" s="3"/>
      <c r="Y93" s="3"/>
      <c r="Z93" s="3"/>
    </row>
    <row r="94" ht="15.75" customHeight="1">
      <c r="A94" s="3"/>
      <c r="B94" s="3"/>
      <c r="C94" s="3"/>
      <c r="D94" s="3"/>
      <c r="E94" s="3"/>
      <c r="F94" s="3"/>
      <c r="G94" s="3"/>
      <c r="H94" s="3"/>
      <c r="I94" s="3"/>
      <c r="J94" s="3"/>
      <c r="K94" s="2"/>
      <c r="L94" s="2"/>
      <c r="M94" s="2"/>
      <c r="N94" s="3"/>
      <c r="O94" s="3"/>
      <c r="P94" s="3"/>
      <c r="Q94" s="3"/>
      <c r="R94" s="3"/>
      <c r="S94" s="3"/>
      <c r="T94" s="3"/>
      <c r="U94" s="3"/>
      <c r="V94" s="3"/>
      <c r="W94" s="3"/>
      <c r="X94" s="3"/>
      <c r="Y94" s="3"/>
      <c r="Z94" s="3"/>
    </row>
    <row r="95" ht="15.75" customHeight="1">
      <c r="A95" s="3"/>
      <c r="B95" s="3"/>
      <c r="C95" s="3"/>
      <c r="D95" s="3"/>
      <c r="E95" s="3"/>
      <c r="F95" s="3"/>
      <c r="G95" s="3"/>
      <c r="H95" s="3"/>
      <c r="I95" s="3"/>
      <c r="J95" s="3"/>
      <c r="K95" s="2"/>
      <c r="L95" s="2"/>
      <c r="M95" s="2"/>
      <c r="N95" s="3"/>
      <c r="O95" s="3"/>
      <c r="P95" s="3"/>
      <c r="Q95" s="3"/>
      <c r="R95" s="3"/>
      <c r="S95" s="3"/>
      <c r="T95" s="3"/>
      <c r="U95" s="3"/>
      <c r="V95" s="3"/>
      <c r="W95" s="3"/>
      <c r="X95" s="3"/>
      <c r="Y95" s="3"/>
      <c r="Z95" s="3"/>
    </row>
    <row r="96" ht="15.75" customHeight="1">
      <c r="A96" s="3"/>
      <c r="B96" s="3"/>
      <c r="C96" s="3"/>
      <c r="D96" s="3"/>
      <c r="E96" s="3"/>
      <c r="F96" s="3"/>
      <c r="G96" s="3"/>
      <c r="H96" s="3"/>
      <c r="I96" s="3"/>
      <c r="J96" s="3"/>
      <c r="K96" s="2"/>
      <c r="L96" s="2"/>
      <c r="M96" s="2"/>
      <c r="N96" s="3"/>
      <c r="O96" s="3"/>
      <c r="P96" s="3"/>
      <c r="Q96" s="3"/>
      <c r="R96" s="3"/>
      <c r="S96" s="3"/>
      <c r="T96" s="3"/>
      <c r="U96" s="3"/>
      <c r="V96" s="3"/>
      <c r="W96" s="3"/>
      <c r="X96" s="3"/>
      <c r="Y96" s="3"/>
      <c r="Z96" s="3"/>
    </row>
    <row r="97" ht="15.75" customHeight="1">
      <c r="A97" s="3"/>
      <c r="B97" s="3"/>
      <c r="C97" s="3"/>
      <c r="D97" s="3"/>
      <c r="E97" s="3"/>
      <c r="F97" s="3"/>
      <c r="G97" s="3"/>
      <c r="H97" s="3"/>
      <c r="I97" s="3"/>
      <c r="J97" s="3"/>
      <c r="K97" s="2"/>
      <c r="L97" s="2"/>
      <c r="M97" s="2"/>
      <c r="N97" s="3"/>
      <c r="O97" s="3"/>
      <c r="P97" s="3"/>
      <c r="Q97" s="3"/>
      <c r="R97" s="3"/>
      <c r="S97" s="3"/>
      <c r="T97" s="3"/>
      <c r="U97" s="3"/>
      <c r="V97" s="3"/>
      <c r="W97" s="3"/>
      <c r="X97" s="3"/>
      <c r="Y97" s="3"/>
      <c r="Z97" s="3"/>
    </row>
    <row r="98" ht="15.75" customHeight="1">
      <c r="A98" s="3"/>
      <c r="B98" s="3"/>
      <c r="C98" s="3"/>
      <c r="D98" s="3"/>
      <c r="E98" s="3"/>
      <c r="F98" s="3"/>
      <c r="G98" s="3"/>
      <c r="H98" s="3"/>
      <c r="I98" s="3"/>
      <c r="J98" s="3"/>
      <c r="K98" s="2"/>
      <c r="L98" s="2"/>
      <c r="M98" s="2"/>
      <c r="N98" s="3"/>
      <c r="O98" s="3"/>
      <c r="P98" s="3"/>
      <c r="Q98" s="3"/>
      <c r="R98" s="3"/>
      <c r="S98" s="3"/>
      <c r="T98" s="3"/>
      <c r="U98" s="3"/>
      <c r="V98" s="3"/>
      <c r="W98" s="3"/>
      <c r="X98" s="3"/>
      <c r="Y98" s="3"/>
      <c r="Z98" s="3"/>
    </row>
    <row r="99" ht="15.75" customHeight="1">
      <c r="A99" s="3"/>
      <c r="B99" s="3"/>
      <c r="C99" s="3"/>
      <c r="D99" s="3"/>
      <c r="E99" s="3"/>
      <c r="F99" s="3"/>
      <c r="G99" s="3"/>
      <c r="H99" s="3"/>
      <c r="I99" s="3"/>
      <c r="J99" s="3"/>
      <c r="K99" s="2"/>
      <c r="L99" s="2"/>
      <c r="M99" s="2"/>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2"/>
      <c r="L100" s="2"/>
      <c r="M100" s="2"/>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2"/>
      <c r="L101" s="2"/>
      <c r="M101" s="2"/>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2"/>
      <c r="L102" s="2"/>
      <c r="M102" s="2"/>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2"/>
      <c r="L103" s="2"/>
      <c r="M103" s="2"/>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2"/>
      <c r="L104" s="2"/>
      <c r="M104" s="2"/>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2"/>
      <c r="L105" s="2"/>
      <c r="M105" s="2"/>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2"/>
      <c r="L106" s="2"/>
      <c r="M106" s="2"/>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2"/>
      <c r="L107" s="2"/>
      <c r="M107" s="2"/>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2"/>
      <c r="L108" s="2"/>
      <c r="M108" s="2"/>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2"/>
      <c r="L109" s="2"/>
      <c r="M109" s="2"/>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2"/>
      <c r="L110" s="2"/>
      <c r="M110" s="2"/>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2"/>
      <c r="L111" s="2"/>
      <c r="M111" s="2"/>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2"/>
      <c r="L112" s="2"/>
      <c r="M112" s="2"/>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2"/>
      <c r="L113" s="2"/>
      <c r="M113" s="2"/>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2"/>
      <c r="L114" s="2"/>
      <c r="M114" s="2"/>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2"/>
      <c r="L115" s="2"/>
      <c r="M115" s="2"/>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2"/>
      <c r="L116" s="2"/>
      <c r="M116" s="2"/>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2"/>
      <c r="L117" s="2"/>
      <c r="M117" s="2"/>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2"/>
      <c r="L118" s="2"/>
      <c r="M118" s="2"/>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2"/>
      <c r="L119" s="2"/>
      <c r="M119" s="2"/>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2"/>
      <c r="L120" s="2"/>
      <c r="M120" s="2"/>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2"/>
      <c r="L121" s="2"/>
      <c r="M121" s="2"/>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2"/>
      <c r="L122" s="2"/>
      <c r="M122" s="2"/>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2"/>
      <c r="L123" s="2"/>
      <c r="M123" s="2"/>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2"/>
      <c r="L124" s="2"/>
      <c r="M124" s="2"/>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2"/>
      <c r="L125" s="2"/>
      <c r="M125" s="2"/>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2"/>
      <c r="L126" s="2"/>
      <c r="M126" s="2"/>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2"/>
      <c r="L127" s="2"/>
      <c r="M127" s="2"/>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2"/>
      <c r="L128" s="2"/>
      <c r="M128" s="2"/>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2"/>
      <c r="L129" s="2"/>
      <c r="M129" s="2"/>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2"/>
      <c r="L130" s="2"/>
      <c r="M130" s="2"/>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2"/>
      <c r="L131" s="2"/>
      <c r="M131" s="2"/>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2"/>
      <c r="L132" s="2"/>
      <c r="M132" s="2"/>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2"/>
      <c r="L133" s="2"/>
      <c r="M133" s="2"/>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2"/>
      <c r="L134" s="2"/>
      <c r="M134" s="2"/>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2"/>
      <c r="L135" s="2"/>
      <c r="M135" s="2"/>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2"/>
      <c r="L136" s="2"/>
      <c r="M136" s="2"/>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2"/>
      <c r="L137" s="2"/>
      <c r="M137" s="2"/>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2"/>
      <c r="L138" s="2"/>
      <c r="M138" s="2"/>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2"/>
      <c r="L139" s="2"/>
      <c r="M139" s="2"/>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2"/>
      <c r="L140" s="2"/>
      <c r="M140" s="2"/>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2"/>
      <c r="L141" s="2"/>
      <c r="M141" s="2"/>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2"/>
      <c r="L142" s="2"/>
      <c r="M142" s="2"/>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2"/>
      <c r="L143" s="2"/>
      <c r="M143" s="2"/>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2"/>
      <c r="L144" s="2"/>
      <c r="M144" s="2"/>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2"/>
      <c r="L145" s="2"/>
      <c r="M145" s="2"/>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2"/>
      <c r="L146" s="2"/>
      <c r="M146" s="2"/>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2"/>
      <c r="L147" s="2"/>
      <c r="M147" s="2"/>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2"/>
      <c r="L148" s="2"/>
      <c r="M148" s="2"/>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2"/>
      <c r="L149" s="2"/>
      <c r="M149" s="2"/>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2"/>
      <c r="L150" s="2"/>
      <c r="M150" s="2"/>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2"/>
      <c r="L151" s="2"/>
      <c r="M151" s="2"/>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2"/>
      <c r="L152" s="2"/>
      <c r="M152" s="2"/>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2"/>
      <c r="L153" s="2"/>
      <c r="M153" s="2"/>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2"/>
      <c r="L154" s="2"/>
      <c r="M154" s="2"/>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2"/>
      <c r="L155" s="2"/>
      <c r="M155" s="2"/>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2"/>
      <c r="L156" s="2"/>
      <c r="M156" s="2"/>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2"/>
      <c r="L157" s="2"/>
      <c r="M157" s="2"/>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2"/>
      <c r="L158" s="2"/>
      <c r="M158" s="2"/>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2"/>
      <c r="L159" s="2"/>
      <c r="M159" s="2"/>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2"/>
      <c r="L160" s="2"/>
      <c r="M160" s="2"/>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2"/>
      <c r="L161" s="2"/>
      <c r="M161" s="2"/>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2"/>
      <c r="L162" s="2"/>
      <c r="M162" s="2"/>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2"/>
      <c r="L163" s="2"/>
      <c r="M163" s="2"/>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2"/>
      <c r="L164" s="2"/>
      <c r="M164" s="2"/>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2"/>
      <c r="L165" s="2"/>
      <c r="M165" s="2"/>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2"/>
      <c r="L166" s="2"/>
      <c r="M166" s="2"/>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2"/>
      <c r="L167" s="2"/>
      <c r="M167" s="2"/>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2"/>
      <c r="L168" s="2"/>
      <c r="M168" s="2"/>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2"/>
      <c r="L169" s="2"/>
      <c r="M169" s="2"/>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2"/>
      <c r="L170" s="2"/>
      <c r="M170" s="2"/>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2"/>
      <c r="L171" s="2"/>
      <c r="M171" s="2"/>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2"/>
      <c r="L172" s="2"/>
      <c r="M172" s="2"/>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2"/>
      <c r="L173" s="2"/>
      <c r="M173" s="2"/>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2"/>
      <c r="L174" s="2"/>
      <c r="M174" s="2"/>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2"/>
      <c r="L175" s="2"/>
      <c r="M175" s="2"/>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2"/>
      <c r="L176" s="2"/>
      <c r="M176" s="2"/>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2"/>
      <c r="L177" s="2"/>
      <c r="M177" s="2"/>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2"/>
      <c r="L178" s="2"/>
      <c r="M178" s="2"/>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2"/>
      <c r="L179" s="2"/>
      <c r="M179" s="2"/>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2"/>
      <c r="L180" s="2"/>
      <c r="M180" s="2"/>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2"/>
      <c r="L181" s="2"/>
      <c r="M181" s="2"/>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2"/>
      <c r="L182" s="2"/>
      <c r="M182" s="2"/>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2"/>
      <c r="L183" s="2"/>
      <c r="M183" s="2"/>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2"/>
      <c r="L184" s="2"/>
      <c r="M184" s="2"/>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2"/>
      <c r="L185" s="2"/>
      <c r="M185" s="2"/>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2"/>
      <c r="L186" s="2"/>
      <c r="M186" s="2"/>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2"/>
      <c r="L187" s="2"/>
      <c r="M187" s="2"/>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2"/>
      <c r="L188" s="2"/>
      <c r="M188" s="2"/>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2"/>
      <c r="L189" s="2"/>
      <c r="M189" s="2"/>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2"/>
      <c r="L190" s="2"/>
      <c r="M190" s="2"/>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2"/>
      <c r="L191" s="2"/>
      <c r="M191" s="2"/>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2"/>
      <c r="L192" s="2"/>
      <c r="M192" s="2"/>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2"/>
      <c r="L193" s="2"/>
      <c r="M193" s="2"/>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2"/>
      <c r="L194" s="2"/>
      <c r="M194" s="2"/>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2"/>
      <c r="L195" s="2"/>
      <c r="M195" s="2"/>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2"/>
      <c r="L196" s="2"/>
      <c r="M196" s="2"/>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2"/>
      <c r="L197" s="2"/>
      <c r="M197" s="2"/>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2"/>
      <c r="L198" s="2"/>
      <c r="M198" s="2"/>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2"/>
      <c r="L199" s="2"/>
      <c r="M199" s="2"/>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2"/>
      <c r="L200" s="2"/>
      <c r="M200" s="2"/>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2"/>
      <c r="L201" s="2"/>
      <c r="M201" s="2"/>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2"/>
      <c r="L202" s="2"/>
      <c r="M202" s="2"/>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2"/>
      <c r="L203" s="2"/>
      <c r="M203" s="2"/>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2"/>
      <c r="L204" s="2"/>
      <c r="M204" s="2"/>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2"/>
      <c r="L205" s="2"/>
      <c r="M205" s="2"/>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2"/>
      <c r="L206" s="2"/>
      <c r="M206" s="2"/>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2"/>
      <c r="L207" s="2"/>
      <c r="M207" s="2"/>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2"/>
      <c r="L208" s="2"/>
      <c r="M208" s="2"/>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2"/>
      <c r="L209" s="2"/>
      <c r="M209" s="2"/>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2"/>
      <c r="L210" s="2"/>
      <c r="M210" s="2"/>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2"/>
      <c r="L211" s="2"/>
      <c r="M211" s="2"/>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2"/>
      <c r="L212" s="2"/>
      <c r="M212" s="2"/>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2"/>
      <c r="L213" s="2"/>
      <c r="M213" s="2"/>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2"/>
      <c r="L214" s="2"/>
      <c r="M214" s="2"/>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2"/>
      <c r="L215" s="2"/>
      <c r="M215" s="2"/>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2"/>
      <c r="L216" s="2"/>
      <c r="M216" s="2"/>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2"/>
      <c r="L217" s="2"/>
      <c r="M217" s="2"/>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2"/>
      <c r="L218" s="2"/>
      <c r="M218" s="2"/>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2"/>
      <c r="L219" s="2"/>
      <c r="M219" s="2"/>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2"/>
      <c r="L220" s="2"/>
      <c r="M220" s="2"/>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2"/>
      <c r="L221" s="2"/>
      <c r="M221" s="2"/>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2"/>
      <c r="L222" s="2"/>
      <c r="M222" s="2"/>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2"/>
      <c r="L223" s="2"/>
      <c r="M223" s="2"/>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2"/>
      <c r="L224" s="2"/>
      <c r="M224" s="2"/>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2"/>
      <c r="L225" s="2"/>
      <c r="M225" s="2"/>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2"/>
      <c r="L226" s="2"/>
      <c r="M226" s="2"/>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2"/>
      <c r="L227" s="2"/>
      <c r="M227" s="2"/>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2"/>
      <c r="L228" s="2"/>
      <c r="M228" s="2"/>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2"/>
      <c r="L229" s="2"/>
      <c r="M229" s="2"/>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2"/>
      <c r="L230" s="2"/>
      <c r="M230" s="2"/>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2"/>
      <c r="L231" s="2"/>
      <c r="M231" s="2"/>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2"/>
      <c r="L232" s="2"/>
      <c r="M232" s="2"/>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2"/>
      <c r="L233" s="2"/>
      <c r="M233" s="2"/>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2"/>
      <c r="L234" s="2"/>
      <c r="M234" s="2"/>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2"/>
      <c r="L235" s="2"/>
      <c r="M235" s="2"/>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2"/>
      <c r="L236" s="2"/>
      <c r="M236" s="2"/>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2"/>
      <c r="L237" s="2"/>
      <c r="M237" s="2"/>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2"/>
      <c r="L238" s="2"/>
      <c r="M238" s="2"/>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2"/>
      <c r="L239" s="2"/>
      <c r="M239" s="2"/>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2"/>
      <c r="L240" s="2"/>
      <c r="M240" s="2"/>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2"/>
      <c r="L241" s="2"/>
      <c r="M241" s="2"/>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2"/>
      <c r="L242" s="2"/>
      <c r="M242" s="2"/>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2"/>
      <c r="L243" s="2"/>
      <c r="M243" s="2"/>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2"/>
      <c r="L244" s="2"/>
      <c r="M244" s="2"/>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2"/>
      <c r="L245" s="2"/>
      <c r="M245" s="2"/>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2"/>
      <c r="L246" s="2"/>
      <c r="M246" s="2"/>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2"/>
      <c r="L247" s="2"/>
      <c r="M247" s="2"/>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2"/>
      <c r="L248" s="2"/>
      <c r="M248" s="2"/>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2"/>
      <c r="L249" s="2"/>
      <c r="M249" s="2"/>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2"/>
      <c r="L250" s="2"/>
      <c r="M250" s="2"/>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2"/>
      <c r="L251" s="2"/>
      <c r="M251" s="2"/>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2"/>
      <c r="L252" s="2"/>
      <c r="M252" s="2"/>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2"/>
      <c r="L253" s="2"/>
      <c r="M253" s="2"/>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2"/>
      <c r="L254" s="2"/>
      <c r="M254" s="2"/>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2"/>
      <c r="L255" s="2"/>
      <c r="M255" s="2"/>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2"/>
      <c r="L256" s="2"/>
      <c r="M256" s="2"/>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2"/>
      <c r="L257" s="2"/>
      <c r="M257" s="2"/>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2"/>
      <c r="L258" s="2"/>
      <c r="M258" s="2"/>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2"/>
      <c r="L259" s="2"/>
      <c r="M259" s="2"/>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2"/>
      <c r="L260" s="2"/>
      <c r="M260" s="2"/>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2"/>
      <c r="L261" s="2"/>
      <c r="M261" s="2"/>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2"/>
      <c r="L262" s="2"/>
      <c r="M262" s="2"/>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2"/>
      <c r="L263" s="2"/>
      <c r="M263" s="2"/>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2"/>
      <c r="L264" s="2"/>
      <c r="M264" s="2"/>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2"/>
      <c r="L265" s="2"/>
      <c r="M265" s="2"/>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2"/>
      <c r="L266" s="2"/>
      <c r="M266" s="2"/>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2"/>
      <c r="L267" s="2"/>
      <c r="M267" s="2"/>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2"/>
      <c r="L268" s="2"/>
      <c r="M268" s="2"/>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2"/>
      <c r="L269" s="2"/>
      <c r="M269" s="2"/>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2"/>
      <c r="L270" s="2"/>
      <c r="M270" s="2"/>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2"/>
      <c r="L271" s="2"/>
      <c r="M271" s="2"/>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2"/>
      <c r="L272" s="2"/>
      <c r="M272" s="2"/>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2"/>
      <c r="L273" s="2"/>
      <c r="M273" s="2"/>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2"/>
      <c r="L274" s="2"/>
      <c r="M274" s="2"/>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2"/>
      <c r="L275" s="2"/>
      <c r="M275" s="2"/>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2"/>
      <c r="L276" s="2"/>
      <c r="M276" s="2"/>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2"/>
      <c r="L277" s="2"/>
      <c r="M277" s="2"/>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2"/>
      <c r="L278" s="2"/>
      <c r="M278" s="2"/>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2"/>
      <c r="L279" s="2"/>
      <c r="M279" s="2"/>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2"/>
      <c r="L280" s="2"/>
      <c r="M280" s="2"/>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2"/>
      <c r="L281" s="2"/>
      <c r="M281" s="2"/>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2"/>
      <c r="L282" s="2"/>
      <c r="M282" s="2"/>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2"/>
      <c r="L283" s="2"/>
      <c r="M283" s="2"/>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2"/>
      <c r="L284" s="2"/>
      <c r="M284" s="2"/>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2"/>
      <c r="L285" s="2"/>
      <c r="M285" s="2"/>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2"/>
      <c r="L286" s="2"/>
      <c r="M286" s="2"/>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2"/>
      <c r="L287" s="2"/>
      <c r="M287" s="2"/>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2"/>
      <c r="L288" s="2"/>
      <c r="M288" s="2"/>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2"/>
      <c r="L289" s="2"/>
      <c r="M289" s="2"/>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2"/>
      <c r="L290" s="2"/>
      <c r="M290" s="2"/>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2"/>
      <c r="L291" s="2"/>
      <c r="M291" s="2"/>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2"/>
      <c r="L292" s="2"/>
      <c r="M292" s="2"/>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2"/>
      <c r="L293" s="2"/>
      <c r="M293" s="2"/>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2"/>
      <c r="L294" s="2"/>
      <c r="M294" s="2"/>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2"/>
      <c r="L295" s="2"/>
      <c r="M295" s="2"/>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2"/>
      <c r="L296" s="2"/>
      <c r="M296" s="2"/>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2"/>
      <c r="L297" s="2"/>
      <c r="M297" s="2"/>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2"/>
      <c r="L298" s="2"/>
      <c r="M298" s="2"/>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2"/>
      <c r="L299" s="2"/>
      <c r="M299" s="2"/>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2"/>
      <c r="L300" s="2"/>
      <c r="M300" s="2"/>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2"/>
      <c r="L301" s="2"/>
      <c r="M301" s="2"/>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2"/>
      <c r="L302" s="2"/>
      <c r="M302" s="2"/>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2"/>
      <c r="L303" s="2"/>
      <c r="M303" s="2"/>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2"/>
      <c r="L304" s="2"/>
      <c r="M304" s="2"/>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2"/>
      <c r="L305" s="2"/>
      <c r="M305" s="2"/>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2"/>
      <c r="L306" s="2"/>
      <c r="M306" s="2"/>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2"/>
      <c r="L307" s="2"/>
      <c r="M307" s="2"/>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2"/>
      <c r="L308" s="2"/>
      <c r="M308" s="2"/>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2"/>
      <c r="L309" s="2"/>
      <c r="M309" s="2"/>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2"/>
      <c r="L310" s="2"/>
      <c r="M310" s="2"/>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2"/>
      <c r="L311" s="2"/>
      <c r="M311" s="2"/>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2"/>
      <c r="L312" s="2"/>
      <c r="M312" s="2"/>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2"/>
      <c r="L313" s="2"/>
      <c r="M313" s="2"/>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2"/>
      <c r="L314" s="2"/>
      <c r="M314" s="2"/>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2"/>
      <c r="L315" s="2"/>
      <c r="M315" s="2"/>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2"/>
      <c r="L316" s="2"/>
      <c r="M316" s="2"/>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2"/>
      <c r="L317" s="2"/>
      <c r="M317" s="2"/>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2"/>
      <c r="L318" s="2"/>
      <c r="M318" s="2"/>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2"/>
      <c r="L319" s="2"/>
      <c r="M319" s="2"/>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2"/>
      <c r="L320" s="2"/>
      <c r="M320" s="2"/>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2"/>
      <c r="L321" s="2"/>
      <c r="M321" s="2"/>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2"/>
      <c r="L322" s="2"/>
      <c r="M322" s="2"/>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2"/>
      <c r="L323" s="2"/>
      <c r="M323" s="2"/>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2"/>
      <c r="L324" s="2"/>
      <c r="M324" s="2"/>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2"/>
      <c r="L325" s="2"/>
      <c r="M325" s="2"/>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2"/>
      <c r="L326" s="2"/>
      <c r="M326" s="2"/>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2"/>
      <c r="L327" s="2"/>
      <c r="M327" s="2"/>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2"/>
      <c r="L328" s="2"/>
      <c r="M328" s="2"/>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2"/>
      <c r="L329" s="2"/>
      <c r="M329" s="2"/>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2"/>
      <c r="L330" s="2"/>
      <c r="M330" s="2"/>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2"/>
      <c r="L331" s="2"/>
      <c r="M331" s="2"/>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2"/>
      <c r="L332" s="2"/>
      <c r="M332" s="2"/>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2"/>
      <c r="L333" s="2"/>
      <c r="M333" s="2"/>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2"/>
      <c r="L334" s="2"/>
      <c r="M334" s="2"/>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2"/>
      <c r="L335" s="2"/>
      <c r="M335" s="2"/>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2"/>
      <c r="L336" s="2"/>
      <c r="M336" s="2"/>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2"/>
      <c r="L337" s="2"/>
      <c r="M337" s="2"/>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2"/>
      <c r="L338" s="2"/>
      <c r="M338" s="2"/>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2"/>
      <c r="L339" s="2"/>
      <c r="M339" s="2"/>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2"/>
      <c r="L340" s="2"/>
      <c r="M340" s="2"/>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2"/>
      <c r="L341" s="2"/>
      <c r="M341" s="2"/>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2"/>
      <c r="L342" s="2"/>
      <c r="M342" s="2"/>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2"/>
      <c r="L343" s="2"/>
      <c r="M343" s="2"/>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2"/>
      <c r="L344" s="2"/>
      <c r="M344" s="2"/>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2"/>
      <c r="L345" s="2"/>
      <c r="M345" s="2"/>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2"/>
      <c r="L346" s="2"/>
      <c r="M346" s="2"/>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2"/>
      <c r="L347" s="2"/>
      <c r="M347" s="2"/>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2"/>
      <c r="L348" s="2"/>
      <c r="M348" s="2"/>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2"/>
      <c r="L349" s="2"/>
      <c r="M349" s="2"/>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2"/>
      <c r="L350" s="2"/>
      <c r="M350" s="2"/>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2"/>
      <c r="L351" s="2"/>
      <c r="M351" s="2"/>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2"/>
      <c r="L352" s="2"/>
      <c r="M352" s="2"/>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2"/>
      <c r="L353" s="2"/>
      <c r="M353" s="2"/>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2"/>
      <c r="L354" s="2"/>
      <c r="M354" s="2"/>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2"/>
      <c r="L355" s="2"/>
      <c r="M355" s="2"/>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2"/>
      <c r="L356" s="2"/>
      <c r="M356" s="2"/>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2"/>
      <c r="L357" s="2"/>
      <c r="M357" s="2"/>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2"/>
      <c r="L358" s="2"/>
      <c r="M358" s="2"/>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2"/>
      <c r="L359" s="2"/>
      <c r="M359" s="2"/>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2"/>
      <c r="L360" s="2"/>
      <c r="M360" s="2"/>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2"/>
      <c r="L361" s="2"/>
      <c r="M361" s="2"/>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2"/>
      <c r="L362" s="2"/>
      <c r="M362" s="2"/>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2"/>
      <c r="L363" s="2"/>
      <c r="M363" s="2"/>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2"/>
      <c r="L364" s="2"/>
      <c r="M364" s="2"/>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2"/>
      <c r="L365" s="2"/>
      <c r="M365" s="2"/>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2"/>
      <c r="L366" s="2"/>
      <c r="M366" s="2"/>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2"/>
      <c r="L367" s="2"/>
      <c r="M367" s="2"/>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2"/>
      <c r="L368" s="2"/>
      <c r="M368" s="2"/>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2"/>
      <c r="L369" s="2"/>
      <c r="M369" s="2"/>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2"/>
      <c r="L370" s="2"/>
      <c r="M370" s="2"/>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2"/>
      <c r="L371" s="2"/>
      <c r="M371" s="2"/>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2"/>
      <c r="L372" s="2"/>
      <c r="M372" s="2"/>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2"/>
      <c r="L373" s="2"/>
      <c r="M373" s="2"/>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2"/>
      <c r="L374" s="2"/>
      <c r="M374" s="2"/>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2"/>
      <c r="L375" s="2"/>
      <c r="M375" s="2"/>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2"/>
      <c r="L376" s="2"/>
      <c r="M376" s="2"/>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2"/>
      <c r="L377" s="2"/>
      <c r="M377" s="2"/>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2"/>
      <c r="L378" s="2"/>
      <c r="M378" s="2"/>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2"/>
      <c r="L379" s="2"/>
      <c r="M379" s="2"/>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2"/>
      <c r="L380" s="2"/>
      <c r="M380" s="2"/>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2"/>
      <c r="L381" s="2"/>
      <c r="M381" s="2"/>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2"/>
      <c r="L382" s="2"/>
      <c r="M382" s="2"/>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2"/>
      <c r="L383" s="2"/>
      <c r="M383" s="2"/>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2"/>
      <c r="L384" s="2"/>
      <c r="M384" s="2"/>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2"/>
      <c r="L385" s="2"/>
      <c r="M385" s="2"/>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2"/>
      <c r="L386" s="2"/>
      <c r="M386" s="2"/>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2"/>
      <c r="L387" s="2"/>
      <c r="M387" s="2"/>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2"/>
      <c r="L388" s="2"/>
      <c r="M388" s="2"/>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2"/>
      <c r="L389" s="2"/>
      <c r="M389" s="2"/>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2"/>
      <c r="L390" s="2"/>
      <c r="M390" s="2"/>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2"/>
      <c r="L391" s="2"/>
      <c r="M391" s="2"/>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2"/>
      <c r="L392" s="2"/>
      <c r="M392" s="2"/>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2"/>
      <c r="L393" s="2"/>
      <c r="M393" s="2"/>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2"/>
      <c r="L394" s="2"/>
      <c r="M394" s="2"/>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2"/>
      <c r="L395" s="2"/>
      <c r="M395" s="2"/>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2"/>
      <c r="L396" s="2"/>
      <c r="M396" s="2"/>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2"/>
      <c r="L397" s="2"/>
      <c r="M397" s="2"/>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2"/>
      <c r="L398" s="2"/>
      <c r="M398" s="2"/>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2"/>
      <c r="L399" s="2"/>
      <c r="M399" s="2"/>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2"/>
      <c r="L400" s="2"/>
      <c r="M400" s="2"/>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2"/>
      <c r="L401" s="2"/>
      <c r="M401" s="2"/>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2"/>
      <c r="L402" s="2"/>
      <c r="M402" s="2"/>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2"/>
      <c r="L403" s="2"/>
      <c r="M403" s="2"/>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2"/>
      <c r="L404" s="2"/>
      <c r="M404" s="2"/>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2"/>
      <c r="L405" s="2"/>
      <c r="M405" s="2"/>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2"/>
      <c r="L406" s="2"/>
      <c r="M406" s="2"/>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2"/>
      <c r="L407" s="2"/>
      <c r="M407" s="2"/>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2"/>
      <c r="L408" s="2"/>
      <c r="M408" s="2"/>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2"/>
      <c r="L409" s="2"/>
      <c r="M409" s="2"/>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2"/>
      <c r="L410" s="2"/>
      <c r="M410" s="2"/>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2"/>
      <c r="L411" s="2"/>
      <c r="M411" s="2"/>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2"/>
      <c r="L412" s="2"/>
      <c r="M412" s="2"/>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2"/>
      <c r="L413" s="2"/>
      <c r="M413" s="2"/>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2"/>
      <c r="L414" s="2"/>
      <c r="M414" s="2"/>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2"/>
      <c r="L415" s="2"/>
      <c r="M415" s="2"/>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2"/>
      <c r="L416" s="2"/>
      <c r="M416" s="2"/>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2"/>
      <c r="L417" s="2"/>
      <c r="M417" s="2"/>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2"/>
      <c r="L418" s="2"/>
      <c r="M418" s="2"/>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2"/>
      <c r="L419" s="2"/>
      <c r="M419" s="2"/>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2"/>
      <c r="L420" s="2"/>
      <c r="M420" s="2"/>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2"/>
      <c r="L421" s="2"/>
      <c r="M421" s="2"/>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2"/>
      <c r="L422" s="2"/>
      <c r="M422" s="2"/>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2"/>
      <c r="L423" s="2"/>
      <c r="M423" s="2"/>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2"/>
      <c r="L424" s="2"/>
      <c r="M424" s="2"/>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2"/>
      <c r="L425" s="2"/>
      <c r="M425" s="2"/>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2"/>
      <c r="L426" s="2"/>
      <c r="M426" s="2"/>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2"/>
      <c r="L427" s="2"/>
      <c r="M427" s="2"/>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2"/>
      <c r="L428" s="2"/>
      <c r="M428" s="2"/>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2"/>
      <c r="L429" s="2"/>
      <c r="M429" s="2"/>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2"/>
      <c r="L430" s="2"/>
      <c r="M430" s="2"/>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2"/>
      <c r="L431" s="2"/>
      <c r="M431" s="2"/>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2"/>
      <c r="L432" s="2"/>
      <c r="M432" s="2"/>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2"/>
      <c r="L433" s="2"/>
      <c r="M433" s="2"/>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2"/>
      <c r="L434" s="2"/>
      <c r="M434" s="2"/>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2"/>
      <c r="L435" s="2"/>
      <c r="M435" s="2"/>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2"/>
      <c r="L436" s="2"/>
      <c r="M436" s="2"/>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2"/>
      <c r="L437" s="2"/>
      <c r="M437" s="2"/>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2"/>
      <c r="L438" s="2"/>
      <c r="M438" s="2"/>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2"/>
      <c r="L439" s="2"/>
      <c r="M439" s="2"/>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2"/>
      <c r="L440" s="2"/>
      <c r="M440" s="2"/>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2"/>
      <c r="L441" s="2"/>
      <c r="M441" s="2"/>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2"/>
      <c r="L442" s="2"/>
      <c r="M442" s="2"/>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2"/>
      <c r="L443" s="2"/>
      <c r="M443" s="2"/>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2"/>
      <c r="L444" s="2"/>
      <c r="M444" s="2"/>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2"/>
      <c r="L445" s="2"/>
      <c r="M445" s="2"/>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2"/>
      <c r="L446" s="2"/>
      <c r="M446" s="2"/>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2"/>
      <c r="L447" s="2"/>
      <c r="M447" s="2"/>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2"/>
      <c r="L448" s="2"/>
      <c r="M448" s="2"/>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2"/>
      <c r="L449" s="2"/>
      <c r="M449" s="2"/>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2"/>
      <c r="L450" s="2"/>
      <c r="M450" s="2"/>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2"/>
      <c r="L451" s="2"/>
      <c r="M451" s="2"/>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2"/>
      <c r="L452" s="2"/>
      <c r="M452" s="2"/>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2"/>
      <c r="L453" s="2"/>
      <c r="M453" s="2"/>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2"/>
      <c r="L454" s="2"/>
      <c r="M454" s="2"/>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2"/>
      <c r="L455" s="2"/>
      <c r="M455" s="2"/>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2"/>
      <c r="L456" s="2"/>
      <c r="M456" s="2"/>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2"/>
      <c r="L457" s="2"/>
      <c r="M457" s="2"/>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2"/>
      <c r="L458" s="2"/>
      <c r="M458" s="2"/>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2"/>
      <c r="L459" s="2"/>
      <c r="M459" s="2"/>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2"/>
      <c r="L460" s="2"/>
      <c r="M460" s="2"/>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2"/>
      <c r="L461" s="2"/>
      <c r="M461" s="2"/>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2"/>
      <c r="L462" s="2"/>
      <c r="M462" s="2"/>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2"/>
      <c r="L463" s="2"/>
      <c r="M463" s="2"/>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2"/>
      <c r="L464" s="2"/>
      <c r="M464" s="2"/>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2"/>
      <c r="L465" s="2"/>
      <c r="M465" s="2"/>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2"/>
      <c r="L466" s="2"/>
      <c r="M466" s="2"/>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2"/>
      <c r="L467" s="2"/>
      <c r="M467" s="2"/>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2"/>
      <c r="L468" s="2"/>
      <c r="M468" s="2"/>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2"/>
      <c r="L469" s="2"/>
      <c r="M469" s="2"/>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2"/>
      <c r="L470" s="2"/>
      <c r="M470" s="2"/>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2"/>
      <c r="L471" s="2"/>
      <c r="M471" s="2"/>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2"/>
      <c r="L472" s="2"/>
      <c r="M472" s="2"/>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2"/>
      <c r="L473" s="2"/>
      <c r="M473" s="2"/>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2"/>
      <c r="L474" s="2"/>
      <c r="M474" s="2"/>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2"/>
      <c r="L475" s="2"/>
      <c r="M475" s="2"/>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2"/>
      <c r="L476" s="2"/>
      <c r="M476" s="2"/>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2"/>
      <c r="L477" s="2"/>
      <c r="M477" s="2"/>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2"/>
      <c r="L478" s="2"/>
      <c r="M478" s="2"/>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2"/>
      <c r="L479" s="2"/>
      <c r="M479" s="2"/>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2"/>
      <c r="L480" s="2"/>
      <c r="M480" s="2"/>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2"/>
      <c r="L481" s="2"/>
      <c r="M481" s="2"/>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2"/>
      <c r="L482" s="2"/>
      <c r="M482" s="2"/>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2"/>
      <c r="L483" s="2"/>
      <c r="M483" s="2"/>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2"/>
      <c r="L484" s="2"/>
      <c r="M484" s="2"/>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2"/>
      <c r="L485" s="2"/>
      <c r="M485" s="2"/>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2"/>
      <c r="L486" s="2"/>
      <c r="M486" s="2"/>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2"/>
      <c r="L487" s="2"/>
      <c r="M487" s="2"/>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2"/>
      <c r="L488" s="2"/>
      <c r="M488" s="2"/>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2"/>
      <c r="L489" s="2"/>
      <c r="M489" s="2"/>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2"/>
      <c r="L490" s="2"/>
      <c r="M490" s="2"/>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2"/>
      <c r="L491" s="2"/>
      <c r="M491" s="2"/>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2"/>
      <c r="L492" s="2"/>
      <c r="M492" s="2"/>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2"/>
      <c r="L493" s="2"/>
      <c r="M493" s="2"/>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2"/>
      <c r="L494" s="2"/>
      <c r="M494" s="2"/>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2"/>
      <c r="L495" s="2"/>
      <c r="M495" s="2"/>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2"/>
      <c r="L496" s="2"/>
      <c r="M496" s="2"/>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2"/>
      <c r="L497" s="2"/>
      <c r="M497" s="2"/>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2"/>
      <c r="L498" s="2"/>
      <c r="M498" s="2"/>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2"/>
      <c r="L499" s="2"/>
      <c r="M499" s="2"/>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2"/>
      <c r="L500" s="2"/>
      <c r="M500" s="2"/>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2"/>
      <c r="L501" s="2"/>
      <c r="M501" s="2"/>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2"/>
      <c r="L502" s="2"/>
      <c r="M502" s="2"/>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2"/>
      <c r="L503" s="2"/>
      <c r="M503" s="2"/>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2"/>
      <c r="L504" s="2"/>
      <c r="M504" s="2"/>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2"/>
      <c r="L505" s="2"/>
      <c r="M505" s="2"/>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2"/>
      <c r="L506" s="2"/>
      <c r="M506" s="2"/>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2"/>
      <c r="L507" s="2"/>
      <c r="M507" s="2"/>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2"/>
      <c r="L508" s="2"/>
      <c r="M508" s="2"/>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2"/>
      <c r="L509" s="2"/>
      <c r="M509" s="2"/>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2"/>
      <c r="L510" s="2"/>
      <c r="M510" s="2"/>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2"/>
      <c r="L511" s="2"/>
      <c r="M511" s="2"/>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2"/>
      <c r="L512" s="2"/>
      <c r="M512" s="2"/>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2"/>
      <c r="L513" s="2"/>
      <c r="M513" s="2"/>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2"/>
      <c r="L514" s="2"/>
      <c r="M514" s="2"/>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2"/>
      <c r="L515" s="2"/>
      <c r="M515" s="2"/>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2"/>
      <c r="L516" s="2"/>
      <c r="M516" s="2"/>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2"/>
      <c r="L517" s="2"/>
      <c r="M517" s="2"/>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2"/>
      <c r="L518" s="2"/>
      <c r="M518" s="2"/>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2"/>
      <c r="L519" s="2"/>
      <c r="M519" s="2"/>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2"/>
      <c r="L520" s="2"/>
      <c r="M520" s="2"/>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2"/>
      <c r="L521" s="2"/>
      <c r="M521" s="2"/>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2"/>
      <c r="L522" s="2"/>
      <c r="M522" s="2"/>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2"/>
      <c r="L523" s="2"/>
      <c r="M523" s="2"/>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2"/>
      <c r="L524" s="2"/>
      <c r="M524" s="2"/>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2"/>
      <c r="L525" s="2"/>
      <c r="M525" s="2"/>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2"/>
      <c r="L526" s="2"/>
      <c r="M526" s="2"/>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2"/>
      <c r="L527" s="2"/>
      <c r="M527" s="2"/>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2"/>
      <c r="L528" s="2"/>
      <c r="M528" s="2"/>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2"/>
      <c r="L529" s="2"/>
      <c r="M529" s="2"/>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2"/>
      <c r="L530" s="2"/>
      <c r="M530" s="2"/>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2"/>
      <c r="L531" s="2"/>
      <c r="M531" s="2"/>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2"/>
      <c r="L532" s="2"/>
      <c r="M532" s="2"/>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2"/>
      <c r="L533" s="2"/>
      <c r="M533" s="2"/>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2"/>
      <c r="L534" s="2"/>
      <c r="M534" s="2"/>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2"/>
      <c r="L535" s="2"/>
      <c r="M535" s="2"/>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2"/>
      <c r="L536" s="2"/>
      <c r="M536" s="2"/>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2"/>
      <c r="L537" s="2"/>
      <c r="M537" s="2"/>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2"/>
      <c r="L538" s="2"/>
      <c r="M538" s="2"/>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2"/>
      <c r="L539" s="2"/>
      <c r="M539" s="2"/>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2"/>
      <c r="L540" s="2"/>
      <c r="M540" s="2"/>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2"/>
      <c r="L541" s="2"/>
      <c r="M541" s="2"/>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2"/>
      <c r="L542" s="2"/>
      <c r="M542" s="2"/>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2"/>
      <c r="L543" s="2"/>
      <c r="M543" s="2"/>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2"/>
      <c r="L544" s="2"/>
      <c r="M544" s="2"/>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2"/>
      <c r="L545" s="2"/>
      <c r="M545" s="2"/>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2"/>
      <c r="L546" s="2"/>
      <c r="M546" s="2"/>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2"/>
      <c r="L547" s="2"/>
      <c r="M547" s="2"/>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2"/>
      <c r="L548" s="2"/>
      <c r="M548" s="2"/>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2"/>
      <c r="L549" s="2"/>
      <c r="M549" s="2"/>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2"/>
      <c r="L550" s="2"/>
      <c r="M550" s="2"/>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2"/>
      <c r="L551" s="2"/>
      <c r="M551" s="2"/>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2"/>
      <c r="L552" s="2"/>
      <c r="M552" s="2"/>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2"/>
      <c r="L553" s="2"/>
      <c r="M553" s="2"/>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2"/>
      <c r="L554" s="2"/>
      <c r="M554" s="2"/>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2"/>
      <c r="L555" s="2"/>
      <c r="M555" s="2"/>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2"/>
      <c r="L556" s="2"/>
      <c r="M556" s="2"/>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2"/>
      <c r="L557" s="2"/>
      <c r="M557" s="2"/>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2"/>
      <c r="L558" s="2"/>
      <c r="M558" s="2"/>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2"/>
      <c r="L559" s="2"/>
      <c r="M559" s="2"/>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2"/>
      <c r="L560" s="2"/>
      <c r="M560" s="2"/>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2"/>
      <c r="L561" s="2"/>
      <c r="M561" s="2"/>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2"/>
      <c r="L562" s="2"/>
      <c r="M562" s="2"/>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2"/>
      <c r="L563" s="2"/>
      <c r="M563" s="2"/>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2"/>
      <c r="L564" s="2"/>
      <c r="M564" s="2"/>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2"/>
      <c r="L565" s="2"/>
      <c r="M565" s="2"/>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2"/>
      <c r="L566" s="2"/>
      <c r="M566" s="2"/>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2"/>
      <c r="L567" s="2"/>
      <c r="M567" s="2"/>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2"/>
      <c r="L568" s="2"/>
      <c r="M568" s="2"/>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2"/>
      <c r="L569" s="2"/>
      <c r="M569" s="2"/>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2"/>
      <c r="L570" s="2"/>
      <c r="M570" s="2"/>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2"/>
      <c r="L571" s="2"/>
      <c r="M571" s="2"/>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2"/>
      <c r="L572" s="2"/>
      <c r="M572" s="2"/>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2"/>
      <c r="L573" s="2"/>
      <c r="M573" s="2"/>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2"/>
      <c r="L574" s="2"/>
      <c r="M574" s="2"/>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2"/>
      <c r="L575" s="2"/>
      <c r="M575" s="2"/>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2"/>
      <c r="L576" s="2"/>
      <c r="M576" s="2"/>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2"/>
      <c r="L577" s="2"/>
      <c r="M577" s="2"/>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2"/>
      <c r="L578" s="2"/>
      <c r="M578" s="2"/>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2"/>
      <c r="L579" s="2"/>
      <c r="M579" s="2"/>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2"/>
      <c r="L580" s="2"/>
      <c r="M580" s="2"/>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2"/>
      <c r="L581" s="2"/>
      <c r="M581" s="2"/>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2"/>
      <c r="L582" s="2"/>
      <c r="M582" s="2"/>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2"/>
      <c r="L583" s="2"/>
      <c r="M583" s="2"/>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2"/>
      <c r="L584" s="2"/>
      <c r="M584" s="2"/>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2"/>
      <c r="L585" s="2"/>
      <c r="M585" s="2"/>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2"/>
      <c r="L586" s="2"/>
      <c r="M586" s="2"/>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2"/>
      <c r="L587" s="2"/>
      <c r="M587" s="2"/>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2"/>
      <c r="L588" s="2"/>
      <c r="M588" s="2"/>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2"/>
      <c r="L589" s="2"/>
      <c r="M589" s="2"/>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2"/>
      <c r="L590" s="2"/>
      <c r="M590" s="2"/>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2"/>
      <c r="L591" s="2"/>
      <c r="M591" s="2"/>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2"/>
      <c r="L592" s="2"/>
      <c r="M592" s="2"/>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2"/>
      <c r="L593" s="2"/>
      <c r="M593" s="2"/>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2"/>
      <c r="L594" s="2"/>
      <c r="M594" s="2"/>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2"/>
      <c r="L595" s="2"/>
      <c r="M595" s="2"/>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2"/>
      <c r="L596" s="2"/>
      <c r="M596" s="2"/>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2"/>
      <c r="L597" s="2"/>
      <c r="M597" s="2"/>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2"/>
      <c r="L598" s="2"/>
      <c r="M598" s="2"/>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2"/>
      <c r="L599" s="2"/>
      <c r="M599" s="2"/>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2"/>
      <c r="L600" s="2"/>
      <c r="M600" s="2"/>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2"/>
      <c r="L601" s="2"/>
      <c r="M601" s="2"/>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2"/>
      <c r="L602" s="2"/>
      <c r="M602" s="2"/>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2"/>
      <c r="L603" s="2"/>
      <c r="M603" s="2"/>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2"/>
      <c r="L604" s="2"/>
      <c r="M604" s="2"/>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2"/>
      <c r="L605" s="2"/>
      <c r="M605" s="2"/>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2"/>
      <c r="L606" s="2"/>
      <c r="M606" s="2"/>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2"/>
      <c r="L607" s="2"/>
      <c r="M607" s="2"/>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2"/>
      <c r="L608" s="2"/>
      <c r="M608" s="2"/>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2"/>
      <c r="L609" s="2"/>
      <c r="M609" s="2"/>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2"/>
      <c r="L610" s="2"/>
      <c r="M610" s="2"/>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2"/>
      <c r="L611" s="2"/>
      <c r="M611" s="2"/>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2"/>
      <c r="L612" s="2"/>
      <c r="M612" s="2"/>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2"/>
      <c r="L613" s="2"/>
      <c r="M613" s="2"/>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2"/>
      <c r="L614" s="2"/>
      <c r="M614" s="2"/>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2"/>
      <c r="L615" s="2"/>
      <c r="M615" s="2"/>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2"/>
      <c r="L616" s="2"/>
      <c r="M616" s="2"/>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2"/>
      <c r="L617" s="2"/>
      <c r="M617" s="2"/>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2"/>
      <c r="L618" s="2"/>
      <c r="M618" s="2"/>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2"/>
      <c r="L619" s="2"/>
      <c r="M619" s="2"/>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2"/>
      <c r="L620" s="2"/>
      <c r="M620" s="2"/>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2"/>
      <c r="L621" s="2"/>
      <c r="M621" s="2"/>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2"/>
      <c r="L622" s="2"/>
      <c r="M622" s="2"/>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2"/>
      <c r="L623" s="2"/>
      <c r="M623" s="2"/>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2"/>
      <c r="L624" s="2"/>
      <c r="M624" s="2"/>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2"/>
      <c r="L625" s="2"/>
      <c r="M625" s="2"/>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2"/>
      <c r="L626" s="2"/>
      <c r="M626" s="2"/>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2"/>
      <c r="L627" s="2"/>
      <c r="M627" s="2"/>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2"/>
      <c r="L628" s="2"/>
      <c r="M628" s="2"/>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2"/>
      <c r="L629" s="2"/>
      <c r="M629" s="2"/>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2"/>
      <c r="L630" s="2"/>
      <c r="M630" s="2"/>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2"/>
      <c r="L631" s="2"/>
      <c r="M631" s="2"/>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2"/>
      <c r="L632" s="2"/>
      <c r="M632" s="2"/>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2"/>
      <c r="L633" s="2"/>
      <c r="M633" s="2"/>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2"/>
      <c r="L634" s="2"/>
      <c r="M634" s="2"/>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2"/>
      <c r="L635" s="2"/>
      <c r="M635" s="2"/>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2"/>
      <c r="L636" s="2"/>
      <c r="M636" s="2"/>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2"/>
      <c r="L637" s="2"/>
      <c r="M637" s="2"/>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2"/>
      <c r="L638" s="2"/>
      <c r="M638" s="2"/>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2"/>
      <c r="L639" s="2"/>
      <c r="M639" s="2"/>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2"/>
      <c r="L640" s="2"/>
      <c r="M640" s="2"/>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2"/>
      <c r="L641" s="2"/>
      <c r="M641" s="2"/>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2"/>
      <c r="L642" s="2"/>
      <c r="M642" s="2"/>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2"/>
      <c r="L643" s="2"/>
      <c r="M643" s="2"/>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2"/>
      <c r="L644" s="2"/>
      <c r="M644" s="2"/>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2"/>
      <c r="L645" s="2"/>
      <c r="M645" s="2"/>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2"/>
      <c r="L646" s="2"/>
      <c r="M646" s="2"/>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2"/>
      <c r="L647" s="2"/>
      <c r="M647" s="2"/>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2"/>
      <c r="L648" s="2"/>
      <c r="M648" s="2"/>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2"/>
      <c r="L649" s="2"/>
      <c r="M649" s="2"/>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2"/>
      <c r="L650" s="2"/>
      <c r="M650" s="2"/>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2"/>
      <c r="L651" s="2"/>
      <c r="M651" s="2"/>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2"/>
      <c r="L652" s="2"/>
      <c r="M652" s="2"/>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2"/>
      <c r="L653" s="2"/>
      <c r="M653" s="2"/>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2"/>
      <c r="L654" s="2"/>
      <c r="M654" s="2"/>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2"/>
      <c r="L655" s="2"/>
      <c r="M655" s="2"/>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2"/>
      <c r="L656" s="2"/>
      <c r="M656" s="2"/>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2"/>
      <c r="L657" s="2"/>
      <c r="M657" s="2"/>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2"/>
      <c r="L658" s="2"/>
      <c r="M658" s="2"/>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2"/>
      <c r="L659" s="2"/>
      <c r="M659" s="2"/>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2"/>
      <c r="L660" s="2"/>
      <c r="M660" s="2"/>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2"/>
      <c r="L661" s="2"/>
      <c r="M661" s="2"/>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2"/>
      <c r="L662" s="2"/>
      <c r="M662" s="2"/>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2"/>
      <c r="L663" s="2"/>
      <c r="M663" s="2"/>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2"/>
      <c r="L664" s="2"/>
      <c r="M664" s="2"/>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2"/>
      <c r="L665" s="2"/>
      <c r="M665" s="2"/>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2"/>
      <c r="L666" s="2"/>
      <c r="M666" s="2"/>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2"/>
      <c r="L667" s="2"/>
      <c r="M667" s="2"/>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2"/>
      <c r="L668" s="2"/>
      <c r="M668" s="2"/>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2"/>
      <c r="L669" s="2"/>
      <c r="M669" s="2"/>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2"/>
      <c r="L670" s="2"/>
      <c r="M670" s="2"/>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2"/>
      <c r="L671" s="2"/>
      <c r="M671" s="2"/>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2"/>
      <c r="L672" s="2"/>
      <c r="M672" s="2"/>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2"/>
      <c r="L673" s="2"/>
      <c r="M673" s="2"/>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2"/>
      <c r="L674" s="2"/>
      <c r="M674" s="2"/>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2"/>
      <c r="L675" s="2"/>
      <c r="M675" s="2"/>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2"/>
      <c r="L676" s="2"/>
      <c r="M676" s="2"/>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2"/>
      <c r="L677" s="2"/>
      <c r="M677" s="2"/>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2"/>
      <c r="L678" s="2"/>
      <c r="M678" s="2"/>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2"/>
      <c r="L679" s="2"/>
      <c r="M679" s="2"/>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2"/>
      <c r="L680" s="2"/>
      <c r="M680" s="2"/>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2"/>
      <c r="L681" s="2"/>
      <c r="M681" s="2"/>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2"/>
      <c r="L682" s="2"/>
      <c r="M682" s="2"/>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2"/>
      <c r="L683" s="2"/>
      <c r="M683" s="2"/>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2"/>
      <c r="L684" s="2"/>
      <c r="M684" s="2"/>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2"/>
      <c r="L685" s="2"/>
      <c r="M685" s="2"/>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2"/>
      <c r="L686" s="2"/>
      <c r="M686" s="2"/>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2"/>
      <c r="L687" s="2"/>
      <c r="M687" s="2"/>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2"/>
      <c r="L688" s="2"/>
      <c r="M688" s="2"/>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2"/>
      <c r="L689" s="2"/>
      <c r="M689" s="2"/>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2"/>
      <c r="L690" s="2"/>
      <c r="M690" s="2"/>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2"/>
      <c r="L691" s="2"/>
      <c r="M691" s="2"/>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2"/>
      <c r="L692" s="2"/>
      <c r="M692" s="2"/>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2"/>
      <c r="L693" s="2"/>
      <c r="M693" s="2"/>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2"/>
      <c r="L694" s="2"/>
      <c r="M694" s="2"/>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2"/>
      <c r="L695" s="2"/>
      <c r="M695" s="2"/>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2"/>
      <c r="L696" s="2"/>
      <c r="M696" s="2"/>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2"/>
      <c r="L697" s="2"/>
      <c r="M697" s="2"/>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2"/>
      <c r="L698" s="2"/>
      <c r="M698" s="2"/>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2"/>
      <c r="L699" s="2"/>
      <c r="M699" s="2"/>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2"/>
      <c r="L700" s="2"/>
      <c r="M700" s="2"/>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2"/>
      <c r="L701" s="2"/>
      <c r="M701" s="2"/>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2"/>
      <c r="L702" s="2"/>
      <c r="M702" s="2"/>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2"/>
      <c r="L703" s="2"/>
      <c r="M703" s="2"/>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2"/>
      <c r="L704" s="2"/>
      <c r="M704" s="2"/>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2"/>
      <c r="L705" s="2"/>
      <c r="M705" s="2"/>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2"/>
      <c r="L706" s="2"/>
      <c r="M706" s="2"/>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2"/>
      <c r="L707" s="2"/>
      <c r="M707" s="2"/>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2"/>
      <c r="L708" s="2"/>
      <c r="M708" s="2"/>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2"/>
      <c r="L709" s="2"/>
      <c r="M709" s="2"/>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2"/>
      <c r="L710" s="2"/>
      <c r="M710" s="2"/>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2"/>
      <c r="L711" s="2"/>
      <c r="M711" s="2"/>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2"/>
      <c r="L712" s="2"/>
      <c r="M712" s="2"/>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2"/>
      <c r="L713" s="2"/>
      <c r="M713" s="2"/>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2"/>
      <c r="L714" s="2"/>
      <c r="M714" s="2"/>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2"/>
      <c r="L715" s="2"/>
      <c r="M715" s="2"/>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2"/>
      <c r="L716" s="2"/>
      <c r="M716" s="2"/>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2"/>
      <c r="L717" s="2"/>
      <c r="M717" s="2"/>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2"/>
      <c r="L718" s="2"/>
      <c r="M718" s="2"/>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2"/>
      <c r="L719" s="2"/>
      <c r="M719" s="2"/>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2"/>
      <c r="L720" s="2"/>
      <c r="M720" s="2"/>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2"/>
      <c r="L721" s="2"/>
      <c r="M721" s="2"/>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2"/>
      <c r="L722" s="2"/>
      <c r="M722" s="2"/>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2"/>
      <c r="L723" s="2"/>
      <c r="M723" s="2"/>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2"/>
      <c r="L724" s="2"/>
      <c r="M724" s="2"/>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2"/>
      <c r="L725" s="2"/>
      <c r="M725" s="2"/>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2"/>
      <c r="L726" s="2"/>
      <c r="M726" s="2"/>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2"/>
      <c r="L727" s="2"/>
      <c r="M727" s="2"/>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2"/>
      <c r="L728" s="2"/>
      <c r="M728" s="2"/>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2"/>
      <c r="L729" s="2"/>
      <c r="M729" s="2"/>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2"/>
      <c r="L730" s="2"/>
      <c r="M730" s="2"/>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2"/>
      <c r="L731" s="2"/>
      <c r="M731" s="2"/>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2"/>
      <c r="L732" s="2"/>
      <c r="M732" s="2"/>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2"/>
      <c r="L733" s="2"/>
      <c r="M733" s="2"/>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2"/>
      <c r="L734" s="2"/>
      <c r="M734" s="2"/>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2"/>
      <c r="L735" s="2"/>
      <c r="M735" s="2"/>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2"/>
      <c r="L736" s="2"/>
      <c r="M736" s="2"/>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2"/>
      <c r="L737" s="2"/>
      <c r="M737" s="2"/>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2"/>
      <c r="L738" s="2"/>
      <c r="M738" s="2"/>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2"/>
      <c r="L739" s="2"/>
      <c r="M739" s="2"/>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2"/>
      <c r="L740" s="2"/>
      <c r="M740" s="2"/>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2"/>
      <c r="L741" s="2"/>
      <c r="M741" s="2"/>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2"/>
      <c r="L742" s="2"/>
      <c r="M742" s="2"/>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2"/>
      <c r="L743" s="2"/>
      <c r="M743" s="2"/>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2"/>
      <c r="L744" s="2"/>
      <c r="M744" s="2"/>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2"/>
      <c r="L745" s="2"/>
      <c r="M745" s="2"/>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2"/>
      <c r="L746" s="2"/>
      <c r="M746" s="2"/>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2"/>
      <c r="L747" s="2"/>
      <c r="M747" s="2"/>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2"/>
      <c r="L748" s="2"/>
      <c r="M748" s="2"/>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2"/>
      <c r="L749" s="2"/>
      <c r="M749" s="2"/>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2"/>
      <c r="L750" s="2"/>
      <c r="M750" s="2"/>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2"/>
      <c r="L751" s="2"/>
      <c r="M751" s="2"/>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2"/>
      <c r="L752" s="2"/>
      <c r="M752" s="2"/>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2"/>
      <c r="L753" s="2"/>
      <c r="M753" s="2"/>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2"/>
      <c r="L754" s="2"/>
      <c r="M754" s="2"/>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2"/>
      <c r="L755" s="2"/>
      <c r="M755" s="2"/>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2"/>
      <c r="L756" s="2"/>
      <c r="M756" s="2"/>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2"/>
      <c r="L757" s="2"/>
      <c r="M757" s="2"/>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2"/>
      <c r="L758" s="2"/>
      <c r="M758" s="2"/>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2"/>
      <c r="L759" s="2"/>
      <c r="M759" s="2"/>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2"/>
      <c r="L760" s="2"/>
      <c r="M760" s="2"/>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2"/>
      <c r="L761" s="2"/>
      <c r="M761" s="2"/>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2"/>
      <c r="L762" s="2"/>
      <c r="M762" s="2"/>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2"/>
      <c r="L763" s="2"/>
      <c r="M763" s="2"/>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2"/>
      <c r="L764" s="2"/>
      <c r="M764" s="2"/>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2"/>
      <c r="L765" s="2"/>
      <c r="M765" s="2"/>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2"/>
      <c r="L766" s="2"/>
      <c r="M766" s="2"/>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2"/>
      <c r="L767" s="2"/>
      <c r="M767" s="2"/>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2"/>
      <c r="L768" s="2"/>
      <c r="M768" s="2"/>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2"/>
      <c r="L769" s="2"/>
      <c r="M769" s="2"/>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2"/>
      <c r="L770" s="2"/>
      <c r="M770" s="2"/>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2"/>
      <c r="L771" s="2"/>
      <c r="M771" s="2"/>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2"/>
      <c r="L772" s="2"/>
      <c r="M772" s="2"/>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2"/>
      <c r="L773" s="2"/>
      <c r="M773" s="2"/>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2"/>
      <c r="L774" s="2"/>
      <c r="M774" s="2"/>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2"/>
      <c r="L775" s="2"/>
      <c r="M775" s="2"/>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2"/>
      <c r="L776" s="2"/>
      <c r="M776" s="2"/>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2"/>
      <c r="L777" s="2"/>
      <c r="M777" s="2"/>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2"/>
      <c r="L778" s="2"/>
      <c r="M778" s="2"/>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2"/>
      <c r="L779" s="2"/>
      <c r="M779" s="2"/>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2"/>
      <c r="L780" s="2"/>
      <c r="M780" s="2"/>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2"/>
      <c r="L781" s="2"/>
      <c r="M781" s="2"/>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2"/>
      <c r="L782" s="2"/>
      <c r="M782" s="2"/>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2"/>
      <c r="L783" s="2"/>
      <c r="M783" s="2"/>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2"/>
      <c r="L784" s="2"/>
      <c r="M784" s="2"/>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2"/>
      <c r="L785" s="2"/>
      <c r="M785" s="2"/>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2"/>
      <c r="L786" s="2"/>
      <c r="M786" s="2"/>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2"/>
      <c r="L787" s="2"/>
      <c r="M787" s="2"/>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2"/>
      <c r="L788" s="2"/>
      <c r="M788" s="2"/>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2"/>
      <c r="L789" s="2"/>
      <c r="M789" s="2"/>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2"/>
      <c r="L790" s="2"/>
      <c r="M790" s="2"/>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2"/>
      <c r="L791" s="2"/>
      <c r="M791" s="2"/>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2"/>
      <c r="L792" s="2"/>
      <c r="M792" s="2"/>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2"/>
      <c r="L793" s="2"/>
      <c r="M793" s="2"/>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2"/>
      <c r="L794" s="2"/>
      <c r="M794" s="2"/>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2"/>
      <c r="L795" s="2"/>
      <c r="M795" s="2"/>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2"/>
      <c r="L796" s="2"/>
      <c r="M796" s="2"/>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2"/>
      <c r="L797" s="2"/>
      <c r="M797" s="2"/>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2"/>
      <c r="L798" s="2"/>
      <c r="M798" s="2"/>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2"/>
      <c r="L799" s="2"/>
      <c r="M799" s="2"/>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2"/>
      <c r="L800" s="2"/>
      <c r="M800" s="2"/>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2"/>
      <c r="L801" s="2"/>
      <c r="M801" s="2"/>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2"/>
      <c r="L802" s="2"/>
      <c r="M802" s="2"/>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2"/>
      <c r="L803" s="2"/>
      <c r="M803" s="2"/>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2"/>
      <c r="L804" s="2"/>
      <c r="M804" s="2"/>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2"/>
      <c r="L805" s="2"/>
      <c r="M805" s="2"/>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2"/>
      <c r="L806" s="2"/>
      <c r="M806" s="2"/>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2"/>
      <c r="L807" s="2"/>
      <c r="M807" s="2"/>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2"/>
      <c r="L808" s="2"/>
      <c r="M808" s="2"/>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2"/>
      <c r="L809" s="2"/>
      <c r="M809" s="2"/>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2"/>
      <c r="L810" s="2"/>
      <c r="M810" s="2"/>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2"/>
      <c r="L811" s="2"/>
      <c r="M811" s="2"/>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2"/>
      <c r="L812" s="2"/>
      <c r="M812" s="2"/>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2"/>
      <c r="L813" s="2"/>
      <c r="M813" s="2"/>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2"/>
      <c r="L814" s="2"/>
      <c r="M814" s="2"/>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2"/>
      <c r="L815" s="2"/>
      <c r="M815" s="2"/>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2"/>
      <c r="L816" s="2"/>
      <c r="M816" s="2"/>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2"/>
      <c r="L817" s="2"/>
      <c r="M817" s="2"/>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2"/>
      <c r="L818" s="2"/>
      <c r="M818" s="2"/>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2"/>
      <c r="L819" s="2"/>
      <c r="M819" s="2"/>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2"/>
      <c r="L820" s="2"/>
      <c r="M820" s="2"/>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2"/>
      <c r="L821" s="2"/>
      <c r="M821" s="2"/>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2"/>
      <c r="L822" s="2"/>
      <c r="M822" s="2"/>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2"/>
      <c r="L823" s="2"/>
      <c r="M823" s="2"/>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2"/>
      <c r="L824" s="2"/>
      <c r="M824" s="2"/>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2"/>
      <c r="L825" s="2"/>
      <c r="M825" s="2"/>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2"/>
      <c r="L826" s="2"/>
      <c r="M826" s="2"/>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2"/>
      <c r="L827" s="2"/>
      <c r="M827" s="2"/>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2"/>
      <c r="L828" s="2"/>
      <c r="M828" s="2"/>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2"/>
      <c r="L829" s="2"/>
      <c r="M829" s="2"/>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2"/>
      <c r="L830" s="2"/>
      <c r="M830" s="2"/>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2"/>
      <c r="L831" s="2"/>
      <c r="M831" s="2"/>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2"/>
      <c r="L832" s="2"/>
      <c r="M832" s="2"/>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2"/>
      <c r="L833" s="2"/>
      <c r="M833" s="2"/>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2"/>
      <c r="L834" s="2"/>
      <c r="M834" s="2"/>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2"/>
      <c r="L835" s="2"/>
      <c r="M835" s="2"/>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2"/>
      <c r="L836" s="2"/>
      <c r="M836" s="2"/>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2"/>
      <c r="L837" s="2"/>
      <c r="M837" s="2"/>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2"/>
      <c r="L838" s="2"/>
      <c r="M838" s="2"/>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2"/>
      <c r="L839" s="2"/>
      <c r="M839" s="2"/>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2"/>
      <c r="L840" s="2"/>
      <c r="M840" s="2"/>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2"/>
      <c r="L841" s="2"/>
      <c r="M841" s="2"/>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2"/>
      <c r="L842" s="2"/>
      <c r="M842" s="2"/>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2"/>
      <c r="L843" s="2"/>
      <c r="M843" s="2"/>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2"/>
      <c r="L844" s="2"/>
      <c r="M844" s="2"/>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2"/>
      <c r="L845" s="2"/>
      <c r="M845" s="2"/>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2"/>
      <c r="L846" s="2"/>
      <c r="M846" s="2"/>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2"/>
      <c r="L847" s="2"/>
      <c r="M847" s="2"/>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2"/>
      <c r="L848" s="2"/>
      <c r="M848" s="2"/>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2"/>
      <c r="L849" s="2"/>
      <c r="M849" s="2"/>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2"/>
      <c r="L850" s="2"/>
      <c r="M850" s="2"/>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2"/>
      <c r="L851" s="2"/>
      <c r="M851" s="2"/>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2"/>
      <c r="L852" s="2"/>
      <c r="M852" s="2"/>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2"/>
      <c r="L853" s="2"/>
      <c r="M853" s="2"/>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2"/>
      <c r="L854" s="2"/>
      <c r="M854" s="2"/>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2"/>
      <c r="L855" s="2"/>
      <c r="M855" s="2"/>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2"/>
      <c r="L856" s="2"/>
      <c r="M856" s="2"/>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2"/>
      <c r="L857" s="2"/>
      <c r="M857" s="2"/>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2"/>
      <c r="L858" s="2"/>
      <c r="M858" s="2"/>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2"/>
      <c r="L859" s="2"/>
      <c r="M859" s="2"/>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2"/>
      <c r="L860" s="2"/>
      <c r="M860" s="2"/>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2"/>
      <c r="L861" s="2"/>
      <c r="M861" s="2"/>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2"/>
      <c r="L862" s="2"/>
      <c r="M862" s="2"/>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2"/>
      <c r="L863" s="2"/>
      <c r="M863" s="2"/>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2"/>
      <c r="L864" s="2"/>
      <c r="M864" s="2"/>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2"/>
      <c r="L865" s="2"/>
      <c r="M865" s="2"/>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2"/>
      <c r="L866" s="2"/>
      <c r="M866" s="2"/>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2"/>
      <c r="L867" s="2"/>
      <c r="M867" s="2"/>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2"/>
      <c r="L868" s="2"/>
      <c r="M868" s="2"/>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2"/>
      <c r="L869" s="2"/>
      <c r="M869" s="2"/>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2"/>
      <c r="L870" s="2"/>
      <c r="M870" s="2"/>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2"/>
      <c r="L871" s="2"/>
      <c r="M871" s="2"/>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2"/>
      <c r="L872" s="2"/>
      <c r="M872" s="2"/>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2"/>
      <c r="L873" s="2"/>
      <c r="M873" s="2"/>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2"/>
      <c r="L874" s="2"/>
      <c r="M874" s="2"/>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2"/>
      <c r="L875" s="2"/>
      <c r="M875" s="2"/>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2"/>
      <c r="L876" s="2"/>
      <c r="M876" s="2"/>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2"/>
      <c r="L877" s="2"/>
      <c r="M877" s="2"/>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2"/>
      <c r="L878" s="2"/>
      <c r="M878" s="2"/>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2"/>
      <c r="L879" s="2"/>
      <c r="M879" s="2"/>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2"/>
      <c r="L880" s="2"/>
      <c r="M880" s="2"/>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2"/>
      <c r="L881" s="2"/>
      <c r="M881" s="2"/>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2"/>
      <c r="L882" s="2"/>
      <c r="M882" s="2"/>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2"/>
      <c r="L883" s="2"/>
      <c r="M883" s="2"/>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2"/>
      <c r="L884" s="2"/>
      <c r="M884" s="2"/>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2"/>
      <c r="L885" s="2"/>
      <c r="M885" s="2"/>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2"/>
      <c r="L886" s="2"/>
      <c r="M886" s="2"/>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2"/>
      <c r="L887" s="2"/>
      <c r="M887" s="2"/>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2"/>
      <c r="L888" s="2"/>
      <c r="M888" s="2"/>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2"/>
      <c r="L889" s="2"/>
      <c r="M889" s="2"/>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2"/>
      <c r="L890" s="2"/>
      <c r="M890" s="2"/>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2"/>
      <c r="L891" s="2"/>
      <c r="M891" s="2"/>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2"/>
      <c r="L892" s="2"/>
      <c r="M892" s="2"/>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2"/>
      <c r="L893" s="2"/>
      <c r="M893" s="2"/>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2"/>
      <c r="L894" s="2"/>
      <c r="M894" s="2"/>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2"/>
      <c r="L895" s="2"/>
      <c r="M895" s="2"/>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2"/>
      <c r="L896" s="2"/>
      <c r="M896" s="2"/>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2"/>
      <c r="L897" s="2"/>
      <c r="M897" s="2"/>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2"/>
      <c r="L898" s="2"/>
      <c r="M898" s="2"/>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2"/>
      <c r="L899" s="2"/>
      <c r="M899" s="2"/>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2"/>
      <c r="L900" s="2"/>
      <c r="M900" s="2"/>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2"/>
      <c r="L901" s="2"/>
      <c r="M901" s="2"/>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2"/>
      <c r="L902" s="2"/>
      <c r="M902" s="2"/>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2"/>
      <c r="L903" s="2"/>
      <c r="M903" s="2"/>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2"/>
      <c r="L904" s="2"/>
      <c r="M904" s="2"/>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2"/>
      <c r="L905" s="2"/>
      <c r="M905" s="2"/>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2"/>
      <c r="L906" s="2"/>
      <c r="M906" s="2"/>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2"/>
      <c r="L907" s="2"/>
      <c r="M907" s="2"/>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2"/>
      <c r="L908" s="2"/>
      <c r="M908" s="2"/>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2"/>
      <c r="L909" s="2"/>
      <c r="M909" s="2"/>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2"/>
      <c r="L910" s="2"/>
      <c r="M910" s="2"/>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2"/>
      <c r="L911" s="2"/>
      <c r="M911" s="2"/>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2"/>
      <c r="L912" s="2"/>
      <c r="M912" s="2"/>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2"/>
      <c r="L913" s="2"/>
      <c r="M913" s="2"/>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2"/>
      <c r="L914" s="2"/>
      <c r="M914" s="2"/>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2"/>
      <c r="L915" s="2"/>
      <c r="M915" s="2"/>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2"/>
      <c r="L916" s="2"/>
      <c r="M916" s="2"/>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2"/>
      <c r="L917" s="2"/>
      <c r="M917" s="2"/>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2"/>
      <c r="L918" s="2"/>
      <c r="M918" s="2"/>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2"/>
      <c r="L919" s="2"/>
      <c r="M919" s="2"/>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2"/>
      <c r="L920" s="2"/>
      <c r="M920" s="2"/>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2"/>
      <c r="L921" s="2"/>
      <c r="M921" s="2"/>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2"/>
      <c r="L922" s="2"/>
      <c r="M922" s="2"/>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2"/>
      <c r="L923" s="2"/>
      <c r="M923" s="2"/>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2"/>
      <c r="L924" s="2"/>
      <c r="M924" s="2"/>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2"/>
      <c r="L925" s="2"/>
      <c r="M925" s="2"/>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2"/>
      <c r="L926" s="2"/>
      <c r="M926" s="2"/>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2"/>
      <c r="L927" s="2"/>
      <c r="M927" s="2"/>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2"/>
      <c r="L928" s="2"/>
      <c r="M928" s="2"/>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2"/>
      <c r="L929" s="2"/>
      <c r="M929" s="2"/>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2"/>
      <c r="L930" s="2"/>
      <c r="M930" s="2"/>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2"/>
      <c r="L931" s="2"/>
      <c r="M931" s="2"/>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2"/>
      <c r="L932" s="2"/>
      <c r="M932" s="2"/>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2"/>
      <c r="L933" s="2"/>
      <c r="M933" s="2"/>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2"/>
      <c r="L934" s="2"/>
      <c r="M934" s="2"/>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2"/>
      <c r="L935" s="2"/>
      <c r="M935" s="2"/>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2"/>
      <c r="L936" s="2"/>
      <c r="M936" s="2"/>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2"/>
      <c r="L937" s="2"/>
      <c r="M937" s="2"/>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2"/>
      <c r="L938" s="2"/>
      <c r="M938" s="2"/>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2"/>
      <c r="L939" s="2"/>
      <c r="M939" s="2"/>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2"/>
      <c r="L940" s="2"/>
      <c r="M940" s="2"/>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2"/>
      <c r="L941" s="2"/>
      <c r="M941" s="2"/>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2"/>
      <c r="L942" s="2"/>
      <c r="M942" s="2"/>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2"/>
      <c r="L943" s="2"/>
      <c r="M943" s="2"/>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2"/>
      <c r="L944" s="2"/>
      <c r="M944" s="2"/>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2"/>
      <c r="L945" s="2"/>
      <c r="M945" s="2"/>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2"/>
      <c r="L946" s="2"/>
      <c r="M946" s="2"/>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2"/>
      <c r="L947" s="2"/>
      <c r="M947" s="2"/>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2"/>
      <c r="L948" s="2"/>
      <c r="M948" s="2"/>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2"/>
      <c r="L949" s="2"/>
      <c r="M949" s="2"/>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2"/>
      <c r="L950" s="2"/>
      <c r="M950" s="2"/>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2"/>
      <c r="L951" s="2"/>
      <c r="M951" s="2"/>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2"/>
      <c r="L952" s="2"/>
      <c r="M952" s="2"/>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2"/>
      <c r="L953" s="2"/>
      <c r="M953" s="2"/>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2"/>
      <c r="L954" s="2"/>
      <c r="M954" s="2"/>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2"/>
      <c r="L955" s="2"/>
      <c r="M955" s="2"/>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2"/>
      <c r="L956" s="2"/>
      <c r="M956" s="2"/>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2"/>
      <c r="L957" s="2"/>
      <c r="M957" s="2"/>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2"/>
      <c r="L958" s="2"/>
      <c r="M958" s="2"/>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2"/>
      <c r="L959" s="2"/>
      <c r="M959" s="2"/>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2"/>
      <c r="L960" s="2"/>
      <c r="M960" s="2"/>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2"/>
      <c r="L961" s="2"/>
      <c r="M961" s="2"/>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2"/>
      <c r="L962" s="2"/>
      <c r="M962" s="2"/>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2"/>
      <c r="L963" s="2"/>
      <c r="M963" s="2"/>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2"/>
      <c r="L964" s="2"/>
      <c r="M964" s="2"/>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2"/>
      <c r="L965" s="2"/>
      <c r="M965" s="2"/>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2"/>
      <c r="L966" s="2"/>
      <c r="M966" s="2"/>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2"/>
      <c r="L967" s="2"/>
      <c r="M967" s="2"/>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2"/>
      <c r="L968" s="2"/>
      <c r="M968" s="2"/>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2"/>
      <c r="L969" s="2"/>
      <c r="M969" s="2"/>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2"/>
      <c r="L970" s="2"/>
      <c r="M970" s="2"/>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2"/>
      <c r="L971" s="2"/>
      <c r="M971" s="2"/>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2"/>
      <c r="L972" s="2"/>
      <c r="M972" s="2"/>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2"/>
      <c r="L973" s="2"/>
      <c r="M973" s="2"/>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2"/>
      <c r="L974" s="2"/>
      <c r="M974" s="2"/>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2"/>
      <c r="L975" s="2"/>
      <c r="M975" s="2"/>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2"/>
      <c r="L976" s="2"/>
      <c r="M976" s="2"/>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2"/>
      <c r="L977" s="2"/>
      <c r="M977" s="2"/>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2"/>
      <c r="L978" s="2"/>
      <c r="M978" s="2"/>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2"/>
      <c r="L979" s="2"/>
      <c r="M979" s="2"/>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2"/>
      <c r="L980" s="2"/>
      <c r="M980" s="2"/>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2"/>
      <c r="L981" s="2"/>
      <c r="M981" s="2"/>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2"/>
      <c r="L982" s="2"/>
      <c r="M982" s="2"/>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2"/>
      <c r="L983" s="2"/>
      <c r="M983" s="2"/>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2"/>
      <c r="L984" s="2"/>
      <c r="M984" s="2"/>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2"/>
      <c r="L985" s="2"/>
      <c r="M985" s="2"/>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2"/>
      <c r="L986" s="2"/>
      <c r="M986" s="2"/>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2"/>
      <c r="L987" s="2"/>
      <c r="M987" s="2"/>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2"/>
      <c r="L988" s="2"/>
      <c r="M988" s="2"/>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2"/>
      <c r="L989" s="2"/>
      <c r="M989" s="2"/>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2"/>
      <c r="L990" s="2"/>
      <c r="M990" s="2"/>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2"/>
      <c r="L991" s="2"/>
      <c r="M991" s="2"/>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2"/>
      <c r="L992" s="2"/>
      <c r="M992" s="2"/>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2"/>
      <c r="L993" s="2"/>
      <c r="M993" s="2"/>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2"/>
      <c r="L994" s="2"/>
      <c r="M994" s="2"/>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2"/>
      <c r="L995" s="2"/>
      <c r="M995" s="2"/>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2"/>
      <c r="L996" s="2"/>
      <c r="M996" s="2"/>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2"/>
      <c r="L997" s="2"/>
      <c r="M997" s="2"/>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2"/>
      <c r="L998" s="2"/>
      <c r="M998" s="2"/>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2"/>
      <c r="L999" s="2"/>
      <c r="M999" s="2"/>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2"/>
      <c r="L1000" s="2"/>
      <c r="M1000" s="2"/>
      <c r="N1000" s="3"/>
      <c r="O1000" s="3"/>
      <c r="P1000" s="3"/>
      <c r="Q1000" s="3"/>
      <c r="R1000" s="3"/>
      <c r="S1000" s="3"/>
      <c r="T1000" s="3"/>
      <c r="U1000" s="3"/>
      <c r="V1000" s="3"/>
      <c r="W1000" s="3"/>
      <c r="X1000" s="3"/>
      <c r="Y1000" s="3"/>
      <c r="Z1000" s="3"/>
    </row>
  </sheetData>
  <mergeCells count="54">
    <mergeCell ref="B42:F42"/>
    <mergeCell ref="B43:F43"/>
    <mergeCell ref="B44:F44"/>
    <mergeCell ref="B45:F45"/>
    <mergeCell ref="B46:F46"/>
    <mergeCell ref="B47:F47"/>
    <mergeCell ref="B49:I49"/>
    <mergeCell ref="B50:I51"/>
    <mergeCell ref="B52:I52"/>
    <mergeCell ref="B53:I53"/>
    <mergeCell ref="B54:F54"/>
    <mergeCell ref="B55:F55"/>
    <mergeCell ref="B56:F56"/>
    <mergeCell ref="B57:F57"/>
    <mergeCell ref="H7:H8"/>
    <mergeCell ref="I7:I8"/>
    <mergeCell ref="I10:I11"/>
    <mergeCell ref="B2:I2"/>
    <mergeCell ref="B3:I3"/>
    <mergeCell ref="B4:F4"/>
    <mergeCell ref="B5:F5"/>
    <mergeCell ref="B6:F6"/>
    <mergeCell ref="B7:F7"/>
    <mergeCell ref="G7:G8"/>
    <mergeCell ref="B8:F8"/>
    <mergeCell ref="B9:F9"/>
    <mergeCell ref="B10:F10"/>
    <mergeCell ref="B11:F11"/>
    <mergeCell ref="B12:F12"/>
    <mergeCell ref="B13:F14"/>
    <mergeCell ref="B15:F16"/>
    <mergeCell ref="B18:I18"/>
    <mergeCell ref="B19:F19"/>
    <mergeCell ref="B20:F20"/>
    <mergeCell ref="B21:F21"/>
    <mergeCell ref="B22:F22"/>
    <mergeCell ref="B23:F23"/>
    <mergeCell ref="I23:I25"/>
    <mergeCell ref="B24:F24"/>
    <mergeCell ref="B25:F25"/>
    <mergeCell ref="B27:F27"/>
    <mergeCell ref="B28:F28"/>
    <mergeCell ref="B29:F29"/>
    <mergeCell ref="D31:F31"/>
    <mergeCell ref="D32:F32"/>
    <mergeCell ref="D33:F33"/>
    <mergeCell ref="B36:I36"/>
    <mergeCell ref="B37:I37"/>
    <mergeCell ref="B38:I38"/>
    <mergeCell ref="B39:F39"/>
    <mergeCell ref="B40:F40"/>
    <mergeCell ref="B41:F41"/>
    <mergeCell ref="B58:F58"/>
    <mergeCell ref="B59:F59"/>
  </mergeCells>
  <conditionalFormatting sqref="A48:A50 A55:A57 A59 A119:J1000 J47:J49 J54:J59 N2:Z2 N3:Z3 N5:Z11 N12:Z12 N13:Z14 N15:Z20 N21:Z35 N36:Z50 N58:Z1000 O4:Z4 P2:Z2 T12:Z14 U21:Z35">
    <cfRule type="cellIs" dxfId="0" priority="1" operator="lessThan">
      <formula>0</formula>
    </cfRule>
  </conditionalFormatting>
  <conditionalFormatting sqref="K1:Z1">
    <cfRule type="cellIs" dxfId="0" priority="2" operator="lessThan">
      <formula>0</formula>
    </cfRule>
  </conditionalFormatting>
  <conditionalFormatting sqref="A3:B3 A17:A25 A39:A42 A44:A45 A47:B47 B2 B4:B5 B13 B24 B26:C26 B27 B46 E26:I26 G5:H5 G6:I7 G10:G12 G14 G16:I16 I10 I12:I13 I15 I47">
    <cfRule type="cellIs" dxfId="0" priority="3" operator="lessThan">
      <formula>0</formula>
    </cfRule>
  </conditionalFormatting>
  <conditionalFormatting sqref="B6">
    <cfRule type="cellIs" dxfId="0" priority="4" operator="lessThan">
      <formula>0</formula>
    </cfRule>
  </conditionalFormatting>
  <conditionalFormatting sqref="B7">
    <cfRule type="cellIs" dxfId="0" priority="5" operator="lessThan">
      <formula>0</formula>
    </cfRule>
  </conditionalFormatting>
  <conditionalFormatting sqref="B9:B12">
    <cfRule type="cellIs" dxfId="0" priority="6" operator="lessThan">
      <formula>0</formula>
    </cfRule>
  </conditionalFormatting>
  <conditionalFormatting sqref="B15">
    <cfRule type="cellIs" dxfId="0" priority="7" operator="lessThan">
      <formula>0</formula>
    </cfRule>
  </conditionalFormatting>
  <conditionalFormatting sqref="B37">
    <cfRule type="cellIs" dxfId="0" priority="8" operator="lessThan">
      <formula>0</formula>
    </cfRule>
  </conditionalFormatting>
  <conditionalFormatting sqref="B38">
    <cfRule type="cellIs" dxfId="0" priority="9" operator="lessThan">
      <formula>0</formula>
    </cfRule>
  </conditionalFormatting>
  <conditionalFormatting sqref="B39:B42">
    <cfRule type="cellIs" dxfId="0" priority="10" operator="lessThan">
      <formula>0</formula>
    </cfRule>
  </conditionalFormatting>
  <conditionalFormatting sqref="B45">
    <cfRule type="cellIs" dxfId="0" priority="11" operator="lessThan">
      <formula>0</formula>
    </cfRule>
  </conditionalFormatting>
  <conditionalFormatting sqref="B43:B44">
    <cfRule type="cellIs" dxfId="0" priority="12" operator="lessThan">
      <formula>0</formula>
    </cfRule>
  </conditionalFormatting>
  <conditionalFormatting sqref="I41:I42 I46">
    <cfRule type="cellIs" dxfId="0" priority="13" operator="lessThan">
      <formula>0</formula>
    </cfRule>
  </conditionalFormatting>
  <conditionalFormatting sqref="I40">
    <cfRule type="cellIs" dxfId="0" priority="14" operator="lessThan">
      <formula>0</formula>
    </cfRule>
  </conditionalFormatting>
  <conditionalFormatting sqref="I43">
    <cfRule type="cellIs" dxfId="0" priority="15" operator="lessThan">
      <formula>0</formula>
    </cfRule>
  </conditionalFormatting>
  <conditionalFormatting sqref="I44">
    <cfRule type="cellIs" dxfId="0" priority="16" operator="lessThan">
      <formula>0</formula>
    </cfRule>
  </conditionalFormatting>
  <conditionalFormatting sqref="I45">
    <cfRule type="cellIs" dxfId="0" priority="17" operator="lessThan">
      <formula>0</formula>
    </cfRule>
  </conditionalFormatting>
  <conditionalFormatting sqref="B49">
    <cfRule type="cellIs" dxfId="0" priority="18" operator="lessThan">
      <formula>0</formula>
    </cfRule>
  </conditionalFormatting>
  <conditionalFormatting sqref="B50">
    <cfRule type="cellIs" dxfId="0" priority="19" operator="lessThan">
      <formula>0</formula>
    </cfRule>
  </conditionalFormatting>
  <conditionalFormatting sqref="B54">
    <cfRule type="cellIs" dxfId="0" priority="20" operator="lessThan">
      <formula>0</formula>
    </cfRule>
  </conditionalFormatting>
  <conditionalFormatting sqref="B55:B57">
    <cfRule type="cellIs" dxfId="0" priority="21" operator="lessThan">
      <formula>0</formula>
    </cfRule>
  </conditionalFormatting>
  <conditionalFormatting sqref="B58">
    <cfRule type="cellIs" dxfId="0" priority="22" operator="lessThan">
      <formula>0</formula>
    </cfRule>
  </conditionalFormatting>
  <conditionalFormatting sqref="I56">
    <cfRule type="cellIs" dxfId="0" priority="23" operator="lessThan">
      <formula>0</formula>
    </cfRule>
  </conditionalFormatting>
  <conditionalFormatting sqref="B19">
    <cfRule type="cellIs" dxfId="0" priority="24" operator="lessThan">
      <formula>0</formula>
    </cfRule>
  </conditionalFormatting>
  <conditionalFormatting sqref="B59">
    <cfRule type="cellIs" dxfId="0" priority="25" operator="lessThan">
      <formula>0</formula>
    </cfRule>
  </conditionalFormatting>
  <conditionalFormatting sqref="B20:B22">
    <cfRule type="cellIs" dxfId="0" priority="26" operator="lessThan">
      <formula>0</formula>
    </cfRule>
  </conditionalFormatting>
  <conditionalFormatting sqref="I55">
    <cfRule type="cellIs" dxfId="0" priority="27" operator="lessThan">
      <formula>0</formula>
    </cfRule>
  </conditionalFormatting>
  <conditionalFormatting sqref="I57:I59">
    <cfRule type="cellIs" dxfId="0" priority="28" operator="lessThan">
      <formula>0</formula>
    </cfRule>
  </conditionalFormatting>
  <conditionalFormatting sqref="B18">
    <cfRule type="cellIs" dxfId="0" priority="29" operator="lessThan">
      <formula>0</formula>
    </cfRule>
  </conditionalFormatting>
  <conditionalFormatting sqref="B23">
    <cfRule type="cellIs" dxfId="0" priority="30" operator="lessThan">
      <formula>0</formula>
    </cfRule>
  </conditionalFormatting>
  <conditionalFormatting sqref="B48:I48">
    <cfRule type="cellIs" dxfId="0" priority="31" operator="lessThan">
      <formula>0</formula>
    </cfRule>
  </conditionalFormatting>
  <conditionalFormatting sqref="B17:I17">
    <cfRule type="cellIs" dxfId="0" priority="32" operator="lessThan">
      <formula>0</formula>
    </cfRule>
  </conditionalFormatting>
  <conditionalFormatting sqref="H14">
    <cfRule type="cellIs" dxfId="0" priority="33" operator="lessThan">
      <formula>0</formula>
    </cfRule>
  </conditionalFormatting>
  <conditionalFormatting sqref="B25">
    <cfRule type="cellIs" dxfId="0" priority="34" operator="lessThan">
      <formula>0</formula>
    </cfRule>
  </conditionalFormatting>
  <conditionalFormatting sqref="I22">
    <cfRule type="cellIs" dxfId="0" priority="35" operator="lessThan">
      <formula>0</formula>
    </cfRule>
  </conditionalFormatting>
  <conditionalFormatting sqref="J3 J17:J25 J39:J42 J44:J45">
    <cfRule type="cellIs" dxfId="0" priority="36" operator="lessThan">
      <formula>0</formula>
    </cfRule>
  </conditionalFormatting>
  <conditionalFormatting sqref="A51:A52">
    <cfRule type="cellIs" dxfId="0" priority="37" operator="lessThan">
      <formula>0</formula>
    </cfRule>
  </conditionalFormatting>
  <conditionalFormatting sqref="A53:A54">
    <cfRule type="cellIs" dxfId="0" priority="38" operator="lessThan">
      <formula>0</formula>
    </cfRule>
  </conditionalFormatting>
  <conditionalFormatting sqref="A58">
    <cfRule type="cellIs" dxfId="0" priority="39" operator="lessThan">
      <formula>0</formula>
    </cfRule>
  </conditionalFormatting>
  <conditionalFormatting sqref="J51:J53">
    <cfRule type="cellIs" dxfId="0" priority="40" operator="lessThan">
      <formula>0</formula>
    </cfRule>
  </conditionalFormatting>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0"/>
    <col customWidth="1" min="2" max="2" width="12.0"/>
    <col customWidth="1" min="3" max="3" width="11.14"/>
    <col customWidth="1" min="4" max="4" width="17.43"/>
    <col customWidth="1" min="5" max="5" width="9.86"/>
    <col customWidth="1" min="6" max="6" width="12.43"/>
    <col customWidth="1" min="7" max="7" width="6.43"/>
    <col customWidth="1" min="8" max="8" width="7.43"/>
    <col customWidth="1" min="9" max="9" width="21.71"/>
    <col customWidth="1" min="10" max="10" width="10.14"/>
    <col customWidth="1" min="11" max="11" width="8.86"/>
    <col customWidth="1" min="12" max="12" width="6.0"/>
    <col customWidth="1" min="13" max="14" width="8.86"/>
    <col customWidth="1" min="15" max="15" width="6.29"/>
    <col customWidth="1" min="16" max="16" width="10.71"/>
    <col customWidth="1" min="17" max="26" width="8.86"/>
  </cols>
  <sheetData>
    <row r="1">
      <c r="A1" s="124" t="s">
        <v>64</v>
      </c>
      <c r="B1" s="125"/>
      <c r="C1" s="126"/>
      <c r="D1" s="127"/>
      <c r="E1" s="128" t="s">
        <v>65</v>
      </c>
      <c r="F1" s="129">
        <f>TODAY()</f>
        <v>45206</v>
      </c>
      <c r="G1" s="81"/>
      <c r="H1" s="130"/>
      <c r="I1" s="127"/>
      <c r="J1" s="127"/>
      <c r="K1" s="127"/>
      <c r="L1" s="127"/>
      <c r="M1" s="127"/>
      <c r="N1" s="127"/>
      <c r="O1" s="127"/>
      <c r="P1" s="127"/>
    </row>
    <row r="2">
      <c r="A2" s="127"/>
      <c r="B2" s="127"/>
      <c r="C2" s="127"/>
      <c r="D2" s="127"/>
      <c r="E2" s="128" t="s">
        <v>66</v>
      </c>
      <c r="F2" s="131" t="str">
        <f>Calculator!K5</f>
        <v/>
      </c>
      <c r="G2" s="81"/>
      <c r="H2" s="130"/>
      <c r="I2" s="127"/>
      <c r="J2" s="127"/>
      <c r="K2" s="127"/>
      <c r="L2" s="127"/>
      <c r="M2" s="127"/>
      <c r="N2" s="127"/>
      <c r="O2" s="127"/>
      <c r="P2" s="127"/>
    </row>
    <row r="3">
      <c r="A3" s="132" t="s">
        <v>67</v>
      </c>
      <c r="B3" s="80"/>
      <c r="C3" s="80"/>
      <c r="D3" s="80"/>
      <c r="E3" s="80"/>
      <c r="F3" s="80"/>
      <c r="G3" s="81"/>
      <c r="H3" s="133" t="s">
        <v>68</v>
      </c>
      <c r="I3" s="80"/>
      <c r="J3" s="80"/>
      <c r="K3" s="80"/>
      <c r="L3" s="80"/>
      <c r="M3" s="80"/>
      <c r="N3" s="80"/>
      <c r="O3" s="80"/>
      <c r="P3" s="81"/>
    </row>
    <row r="4" ht="15.0" customHeight="1">
      <c r="A4" s="127"/>
      <c r="B4" s="127"/>
      <c r="C4" s="127"/>
      <c r="D4" s="127"/>
      <c r="E4" s="127"/>
      <c r="F4" s="127"/>
      <c r="G4" s="127"/>
      <c r="H4" s="127"/>
      <c r="I4" s="127"/>
      <c r="J4" s="127"/>
      <c r="K4" s="127"/>
      <c r="L4" s="127"/>
      <c r="M4" s="127"/>
      <c r="N4" s="127"/>
      <c r="O4" s="127"/>
      <c r="P4" s="127"/>
    </row>
    <row r="5">
      <c r="A5" s="134" t="s">
        <v>69</v>
      </c>
      <c r="B5" s="6"/>
      <c r="C5" s="127"/>
      <c r="D5" s="134" t="s">
        <v>70</v>
      </c>
      <c r="E5" s="5"/>
      <c r="F5" s="6"/>
      <c r="G5" s="127"/>
      <c r="H5" s="127"/>
      <c r="I5" s="127"/>
      <c r="J5" s="135" t="s">
        <v>71</v>
      </c>
      <c r="K5" s="98"/>
      <c r="L5" s="98"/>
      <c r="M5" s="99"/>
      <c r="N5" s="127"/>
      <c r="O5" s="127"/>
      <c r="P5" s="127"/>
    </row>
    <row r="6">
      <c r="A6" s="136" t="s">
        <v>3</v>
      </c>
      <c r="B6" s="137">
        <f>Calculator!G5</f>
        <v>4625.33</v>
      </c>
      <c r="C6" s="127"/>
      <c r="D6" s="136"/>
      <c r="E6" s="138" t="s">
        <v>3</v>
      </c>
      <c r="F6" s="139" t="s">
        <v>4</v>
      </c>
      <c r="G6" s="127"/>
      <c r="H6" s="127"/>
      <c r="I6" s="127"/>
      <c r="J6" s="140"/>
      <c r="K6" s="141" t="s">
        <v>72</v>
      </c>
      <c r="L6" s="142" t="s">
        <v>19</v>
      </c>
      <c r="M6" s="143" t="s">
        <v>20</v>
      </c>
      <c r="N6" s="127"/>
      <c r="O6" s="127"/>
      <c r="P6" s="127"/>
    </row>
    <row r="7">
      <c r="A7" s="136" t="s">
        <v>73</v>
      </c>
      <c r="B7" s="137">
        <f>B6*12</f>
        <v>55503.96</v>
      </c>
      <c r="C7" s="127"/>
      <c r="D7" s="136" t="s">
        <v>74</v>
      </c>
      <c r="E7" s="137">
        <f>Calculator!G5</f>
        <v>4625.33</v>
      </c>
      <c r="F7" s="137">
        <f>Calculator!H5</f>
        <v>55503.96</v>
      </c>
      <c r="G7" s="127"/>
      <c r="H7" s="127"/>
      <c r="I7" s="127"/>
      <c r="J7" s="144" t="s">
        <v>75</v>
      </c>
      <c r="K7" s="145">
        <f>Calculator!G12</f>
        <v>33</v>
      </c>
      <c r="L7" s="146">
        <f>DATEDIF(Calculator!G10,Calculator!G11,"y")</f>
        <v>33</v>
      </c>
      <c r="M7" s="147">
        <f>DATEDIF(Calculator!G10,Calculator!G11,"ym")</f>
        <v>6</v>
      </c>
      <c r="N7" s="127"/>
      <c r="O7" s="127"/>
      <c r="P7" s="127"/>
    </row>
    <row r="8">
      <c r="A8" s="127"/>
      <c r="B8" s="127"/>
      <c r="C8" s="127"/>
      <c r="D8" s="136" t="s">
        <v>40</v>
      </c>
      <c r="E8" s="137">
        <f>Calculator!G22</f>
        <v>0</v>
      </c>
      <c r="F8" s="137">
        <f>Calculator!H22</f>
        <v>-4728.045455</v>
      </c>
      <c r="G8" s="127"/>
      <c r="H8" s="127"/>
      <c r="I8" s="127"/>
      <c r="J8" s="144" t="s">
        <v>76</v>
      </c>
      <c r="K8" s="145">
        <f>Calculator!I14</f>
        <v>9.75</v>
      </c>
      <c r="L8" s="148">
        <f>Calculator!G14</f>
        <v>9</v>
      </c>
      <c r="M8" s="149">
        <f>Calculator!H14</f>
        <v>9</v>
      </c>
      <c r="N8" s="127"/>
      <c r="O8" s="127"/>
      <c r="P8" s="127"/>
    </row>
    <row r="9">
      <c r="A9" s="134" t="s">
        <v>77</v>
      </c>
      <c r="B9" s="6"/>
      <c r="C9" s="127"/>
      <c r="D9" s="150" t="s">
        <v>55</v>
      </c>
      <c r="E9" s="151">
        <f>Calculator!G23</f>
        <v>0</v>
      </c>
      <c r="F9" s="151">
        <f>Calculator!H23</f>
        <v>-3751.98</v>
      </c>
      <c r="G9" s="127"/>
      <c r="H9" s="127"/>
      <c r="I9" s="127"/>
      <c r="J9" s="152" t="s">
        <v>78</v>
      </c>
      <c r="K9" s="153">
        <f>Calculator!H16</f>
        <v>86000</v>
      </c>
      <c r="L9" s="154"/>
      <c r="M9" s="155"/>
      <c r="N9" s="127"/>
      <c r="O9" s="127"/>
      <c r="P9" s="127"/>
    </row>
    <row r="10" ht="15.75" customHeight="1">
      <c r="A10" s="136" t="s">
        <v>79</v>
      </c>
      <c r="B10" s="137">
        <f>Calculator!H6</f>
        <v>42000</v>
      </c>
      <c r="C10" s="127"/>
      <c r="D10" s="156" t="s">
        <v>80</v>
      </c>
      <c r="E10" s="157">
        <f>Calculator!G24</f>
        <v>4625.33</v>
      </c>
      <c r="F10" s="157">
        <f>Calculator!H24</f>
        <v>47023.93455</v>
      </c>
      <c r="G10" s="127"/>
      <c r="H10" s="127"/>
      <c r="I10" s="127"/>
      <c r="J10" s="127"/>
      <c r="K10" s="127"/>
      <c r="L10" s="127"/>
      <c r="M10" s="127"/>
      <c r="N10" s="127"/>
      <c r="O10" s="127"/>
      <c r="P10" s="127"/>
    </row>
    <row r="11" ht="15.0" customHeight="1">
      <c r="A11" s="136" t="s">
        <v>81</v>
      </c>
      <c r="B11" s="137">
        <f>Calculator!H7</f>
        <v>90000</v>
      </c>
      <c r="C11" s="127"/>
      <c r="D11" s="127"/>
      <c r="E11" s="127"/>
      <c r="F11" s="127"/>
      <c r="G11" s="127"/>
      <c r="H11" s="158" t="s">
        <v>82</v>
      </c>
      <c r="I11" s="5"/>
      <c r="J11" s="5"/>
      <c r="K11" s="5"/>
      <c r="L11" s="6"/>
      <c r="M11" s="159" t="s">
        <v>3</v>
      </c>
      <c r="N11" s="159" t="s">
        <v>4</v>
      </c>
      <c r="O11" s="159" t="s">
        <v>5</v>
      </c>
      <c r="P11" s="127"/>
    </row>
    <row r="12" ht="15.0" customHeight="1">
      <c r="A12" s="127"/>
      <c r="B12" s="127"/>
      <c r="C12" s="127"/>
      <c r="D12" s="134" t="s">
        <v>83</v>
      </c>
      <c r="E12" s="5"/>
      <c r="F12" s="6"/>
      <c r="G12" s="127"/>
      <c r="H12" s="160" t="s">
        <v>43</v>
      </c>
      <c r="I12" s="5"/>
      <c r="J12" s="5"/>
      <c r="K12" s="5"/>
      <c r="L12" s="6"/>
      <c r="M12" s="105">
        <v>0.118</v>
      </c>
      <c r="N12" s="105">
        <v>0.118</v>
      </c>
      <c r="O12" s="161">
        <v>1.0</v>
      </c>
      <c r="P12" s="127"/>
    </row>
    <row r="13" ht="15.0" customHeight="1">
      <c r="A13" s="162" t="s">
        <v>84</v>
      </c>
      <c r="B13" s="115"/>
      <c r="C13" s="163"/>
      <c r="D13" s="136"/>
      <c r="E13" s="164" t="s">
        <v>3</v>
      </c>
      <c r="F13" s="164" t="s">
        <v>4</v>
      </c>
      <c r="G13" s="127"/>
      <c r="H13" s="160" t="s">
        <v>45</v>
      </c>
      <c r="I13" s="5"/>
      <c r="J13" s="5"/>
      <c r="K13" s="5"/>
      <c r="L13" s="6"/>
      <c r="M13" s="62" t="str">
        <f>Calculator!G41</f>
        <v/>
      </c>
      <c r="N13" s="62">
        <f>Calculator!H41</f>
        <v>86000</v>
      </c>
      <c r="O13" s="165"/>
      <c r="P13" s="127"/>
    </row>
    <row r="14" ht="15.0" customHeight="1">
      <c r="A14" s="166"/>
      <c r="C14" s="167"/>
      <c r="D14" s="136" t="s">
        <v>80</v>
      </c>
      <c r="E14" s="137">
        <f t="shared" ref="E14:F14" si="1">E10</f>
        <v>4625.33</v>
      </c>
      <c r="F14" s="137">
        <f t="shared" si="1"/>
        <v>47023.93455</v>
      </c>
      <c r="G14" s="127"/>
      <c r="H14" s="160" t="s">
        <v>46</v>
      </c>
      <c r="I14" s="5"/>
      <c r="J14" s="5"/>
      <c r="K14" s="5"/>
      <c r="L14" s="6"/>
      <c r="M14" s="62">
        <f>Calculator!G42</f>
        <v>0</v>
      </c>
      <c r="N14" s="62">
        <f>Calculator!H42</f>
        <v>10148</v>
      </c>
      <c r="O14" s="165"/>
      <c r="P14" s="127"/>
    </row>
    <row r="15" ht="15.75" customHeight="1">
      <c r="A15" s="166"/>
      <c r="C15" s="167"/>
      <c r="D15" s="150" t="s">
        <v>79</v>
      </c>
      <c r="E15" s="151">
        <f>Calculator!G21</f>
        <v>1100</v>
      </c>
      <c r="F15" s="151">
        <f>Calculator!H21</f>
        <v>42000</v>
      </c>
      <c r="G15" s="127"/>
      <c r="H15" s="160" t="s">
        <v>47</v>
      </c>
      <c r="I15" s="5"/>
      <c r="J15" s="5"/>
      <c r="K15" s="5"/>
      <c r="L15" s="6"/>
      <c r="M15" s="168">
        <f>Calculator!G43</f>
        <v>10.25</v>
      </c>
      <c r="N15" s="168">
        <f>Calculator!H43</f>
        <v>10.25</v>
      </c>
      <c r="O15" s="161">
        <v>2.0</v>
      </c>
      <c r="P15" s="127"/>
    </row>
    <row r="16">
      <c r="A16" s="169"/>
      <c r="B16" s="118"/>
      <c r="C16" s="170"/>
      <c r="D16" s="171" t="s">
        <v>85</v>
      </c>
      <c r="E16" s="172">
        <f t="shared" ref="E16:F16" si="2">SUM(E14:E15)</f>
        <v>5725.33</v>
      </c>
      <c r="F16" s="172">
        <f t="shared" si="2"/>
        <v>89023.93455</v>
      </c>
      <c r="G16" s="127"/>
      <c r="H16" s="160" t="s">
        <v>49</v>
      </c>
      <c r="I16" s="5"/>
      <c r="J16" s="5"/>
      <c r="K16" s="5"/>
      <c r="L16" s="6"/>
      <c r="M16" s="168">
        <f>Calculator!G44</f>
        <v>22</v>
      </c>
      <c r="N16" s="168">
        <f>Calculator!H44</f>
        <v>22</v>
      </c>
      <c r="O16" s="161">
        <v>3.0</v>
      </c>
      <c r="P16" s="127"/>
    </row>
    <row r="17" ht="15.0" customHeight="1">
      <c r="A17" s="173"/>
      <c r="B17" s="173"/>
      <c r="C17" s="173"/>
      <c r="D17" s="127"/>
      <c r="E17" s="127"/>
      <c r="F17" s="127"/>
      <c r="G17" s="127"/>
      <c r="H17" s="174"/>
      <c r="I17" s="5"/>
      <c r="J17" s="5"/>
      <c r="K17" s="5"/>
      <c r="L17" s="5"/>
      <c r="M17" s="5"/>
      <c r="N17" s="5"/>
      <c r="O17" s="13"/>
      <c r="P17" s="127"/>
    </row>
    <row r="18" ht="15.75" customHeight="1">
      <c r="A18" s="175" t="s">
        <v>33</v>
      </c>
      <c r="B18" s="5"/>
      <c r="C18" s="5"/>
      <c r="D18" s="6"/>
      <c r="E18" s="176">
        <f t="shared" ref="E18:F18" si="3">E10/E7</f>
        <v>1</v>
      </c>
      <c r="F18" s="176">
        <f t="shared" si="3"/>
        <v>0.8472176498</v>
      </c>
      <c r="G18" s="127"/>
      <c r="H18" s="160" t="s">
        <v>51</v>
      </c>
      <c r="I18" s="5"/>
      <c r="J18" s="5"/>
      <c r="K18" s="5"/>
      <c r="L18" s="6"/>
      <c r="M18" s="62">
        <f>Calculator!G45</f>
        <v>0</v>
      </c>
      <c r="N18" s="62">
        <f>Calculator!H45</f>
        <v>4728.045455</v>
      </c>
      <c r="O18" s="161">
        <v>4.0</v>
      </c>
      <c r="P18" s="127"/>
    </row>
    <row r="19">
      <c r="A19" s="177" t="s">
        <v>86</v>
      </c>
      <c r="B19" s="5"/>
      <c r="C19" s="5"/>
      <c r="D19" s="6"/>
      <c r="E19" s="178">
        <f>Calculator!G28</f>
        <v>0</v>
      </c>
      <c r="F19" s="178">
        <f>Calculator!H28</f>
        <v>-0.0851839302</v>
      </c>
      <c r="G19" s="127"/>
      <c r="H19" s="179" t="s">
        <v>53</v>
      </c>
      <c r="I19" s="18"/>
      <c r="J19" s="18"/>
      <c r="K19" s="18"/>
      <c r="L19" s="19"/>
      <c r="M19" s="180">
        <f>Calculator!G46</f>
        <v>550</v>
      </c>
      <c r="N19" s="180">
        <f>Calculator!H46</f>
        <v>21000</v>
      </c>
      <c r="O19" s="181"/>
      <c r="P19" s="127"/>
    </row>
    <row r="20">
      <c r="A20" s="182" t="s">
        <v>35</v>
      </c>
      <c r="B20" s="5"/>
      <c r="C20" s="5"/>
      <c r="D20" s="6"/>
      <c r="E20" s="178">
        <f>Calculator!G29</f>
        <v>0</v>
      </c>
      <c r="F20" s="178">
        <f>Calculator!H29</f>
        <v>-0.06759842</v>
      </c>
      <c r="G20" s="127"/>
      <c r="H20" s="183" t="s">
        <v>54</v>
      </c>
      <c r="I20" s="125"/>
      <c r="J20" s="125"/>
      <c r="K20" s="125"/>
      <c r="L20" s="184"/>
      <c r="M20" s="185">
        <f>Calculator!G47</f>
        <v>0</v>
      </c>
      <c r="N20" s="185">
        <f>Calculator!H47</f>
        <v>4728.045455</v>
      </c>
      <c r="O20" s="186"/>
      <c r="P20" s="127"/>
    </row>
    <row r="21" ht="15.0" customHeight="1">
      <c r="A21" s="127"/>
      <c r="B21" s="127"/>
      <c r="C21" s="127"/>
      <c r="D21" s="127"/>
      <c r="E21" s="127"/>
      <c r="F21" s="127"/>
      <c r="G21" s="127"/>
      <c r="H21" s="187"/>
      <c r="I21" s="187"/>
      <c r="J21" s="187"/>
      <c r="K21" s="187"/>
      <c r="L21" s="187"/>
      <c r="M21" s="187"/>
      <c r="N21" s="188"/>
      <c r="O21" s="127"/>
      <c r="P21" s="127"/>
    </row>
    <row r="22" ht="15.0" customHeight="1">
      <c r="A22" s="127"/>
      <c r="B22" s="127"/>
      <c r="C22" s="189" t="s">
        <v>36</v>
      </c>
      <c r="D22" s="190"/>
      <c r="E22" s="191" t="s">
        <v>3</v>
      </c>
      <c r="F22" s="192" t="s">
        <v>4</v>
      </c>
      <c r="G22" s="127"/>
      <c r="H22" s="193" t="s">
        <v>87</v>
      </c>
      <c r="I22" s="127"/>
      <c r="J22" s="127"/>
      <c r="K22" s="127"/>
      <c r="L22" s="127"/>
      <c r="M22" s="188"/>
      <c r="N22" s="188"/>
      <c r="O22" s="127"/>
      <c r="P22" s="127"/>
    </row>
    <row r="23" ht="15.0" customHeight="1">
      <c r="A23" s="127"/>
      <c r="B23" s="127"/>
      <c r="C23" s="194" t="s">
        <v>37</v>
      </c>
      <c r="D23" s="195"/>
      <c r="E23" s="137">
        <f t="shared" ref="E23:F23" si="4">E7</f>
        <v>4625.33</v>
      </c>
      <c r="F23" s="196">
        <f t="shared" si="4"/>
        <v>55503.96</v>
      </c>
      <c r="G23" s="127"/>
      <c r="H23" s="127" t="s">
        <v>88</v>
      </c>
      <c r="I23" s="127"/>
      <c r="J23" s="127"/>
      <c r="K23" s="127"/>
      <c r="L23" s="127"/>
      <c r="M23" s="188"/>
      <c r="N23" s="188"/>
      <c r="O23" s="127"/>
      <c r="P23" s="127"/>
    </row>
    <row r="24" ht="15.75" customHeight="1">
      <c r="A24" s="127"/>
      <c r="B24" s="127"/>
      <c r="C24" s="197" t="s">
        <v>38</v>
      </c>
      <c r="D24" s="111"/>
      <c r="E24" s="198">
        <f t="shared" ref="E24:F24" si="5">E16</f>
        <v>5725.33</v>
      </c>
      <c r="F24" s="199">
        <f t="shared" si="5"/>
        <v>89023.93455</v>
      </c>
      <c r="G24" s="127"/>
      <c r="H24" s="127" t="s">
        <v>89</v>
      </c>
      <c r="I24" s="127"/>
      <c r="J24" s="200"/>
      <c r="K24" s="200"/>
      <c r="L24" s="200"/>
      <c r="M24" s="200"/>
      <c r="N24" s="200"/>
      <c r="O24" s="200"/>
      <c r="P24" s="127"/>
    </row>
    <row r="25" ht="15.75" customHeight="1">
      <c r="A25" s="127"/>
      <c r="B25" s="127"/>
      <c r="C25" s="127"/>
      <c r="D25" s="127"/>
      <c r="E25" s="127"/>
      <c r="F25" s="127"/>
      <c r="G25" s="127"/>
      <c r="H25" s="127" t="s">
        <v>90</v>
      </c>
      <c r="I25" s="127"/>
      <c r="J25" s="200"/>
      <c r="K25" s="200"/>
      <c r="L25" s="200"/>
      <c r="M25" s="200"/>
      <c r="N25" s="200"/>
      <c r="O25" s="200"/>
      <c r="P25" s="127"/>
    </row>
    <row r="26" ht="15.75" customHeight="1">
      <c r="A26" s="201" t="s">
        <v>91</v>
      </c>
      <c r="B26" s="125"/>
      <c r="C26" s="125"/>
      <c r="D26" s="125"/>
      <c r="E26" s="125"/>
      <c r="F26" s="125"/>
      <c r="G26" s="126"/>
      <c r="H26" s="127" t="s">
        <v>92</v>
      </c>
      <c r="I26" s="127"/>
      <c r="J26" s="127"/>
      <c r="K26" s="127"/>
      <c r="L26" s="127"/>
      <c r="M26" s="127"/>
      <c r="N26" s="127"/>
      <c r="O26" s="127"/>
      <c r="P26" s="127"/>
    </row>
    <row r="27" ht="15.0" customHeight="1">
      <c r="A27" s="202" t="s">
        <v>93</v>
      </c>
      <c r="B27" s="115"/>
      <c r="C27" s="115"/>
      <c r="D27" s="115"/>
      <c r="E27" s="115"/>
      <c r="F27" s="115"/>
      <c r="G27" s="163"/>
      <c r="H27" s="127"/>
      <c r="I27" s="127"/>
      <c r="J27" s="127"/>
      <c r="K27" s="127"/>
      <c r="L27" s="127"/>
      <c r="M27" s="127"/>
      <c r="N27" s="127"/>
      <c r="O27" s="127"/>
      <c r="P27" s="127"/>
    </row>
    <row r="28" ht="15.75" customHeight="1">
      <c r="A28" s="47"/>
      <c r="B28" s="48"/>
      <c r="C28" s="48"/>
      <c r="D28" s="48"/>
      <c r="E28" s="48"/>
      <c r="F28" s="48"/>
      <c r="G28" s="56"/>
      <c r="H28" s="127" t="s">
        <v>94</v>
      </c>
      <c r="I28" s="127"/>
      <c r="J28" s="127"/>
      <c r="K28" s="127"/>
      <c r="L28" s="127"/>
      <c r="M28" s="127"/>
      <c r="N28" s="127"/>
      <c r="O28" s="127"/>
      <c r="P28" s="127"/>
    </row>
    <row r="29" ht="15.0" customHeight="1">
      <c r="A29" s="203" t="s">
        <v>95</v>
      </c>
      <c r="B29" s="44"/>
      <c r="C29" s="44"/>
      <c r="D29" s="44"/>
      <c r="E29" s="44"/>
      <c r="F29" s="44"/>
      <c r="G29" s="53"/>
      <c r="H29" s="127"/>
      <c r="I29" s="127"/>
      <c r="J29" s="127"/>
      <c r="K29" s="127"/>
      <c r="L29" s="127"/>
      <c r="M29" s="127"/>
      <c r="N29" s="127"/>
      <c r="O29" s="127"/>
      <c r="P29" s="127"/>
    </row>
    <row r="30" ht="15.75" customHeight="1">
      <c r="A30" s="204"/>
      <c r="G30" s="167"/>
      <c r="H30" s="127"/>
      <c r="I30" s="127"/>
      <c r="J30" s="127"/>
      <c r="K30" s="127"/>
      <c r="L30" s="127"/>
      <c r="M30" s="127"/>
      <c r="N30" s="127"/>
      <c r="O30" s="127"/>
      <c r="P30" s="127"/>
    </row>
    <row r="31" ht="15.75" customHeight="1">
      <c r="A31" s="47"/>
      <c r="B31" s="48"/>
      <c r="C31" s="48"/>
      <c r="D31" s="48"/>
      <c r="E31" s="48"/>
      <c r="F31" s="48"/>
      <c r="G31" s="56"/>
      <c r="H31" s="127"/>
      <c r="I31" s="127"/>
      <c r="J31" s="127"/>
      <c r="K31" s="127"/>
      <c r="L31" s="127"/>
      <c r="M31" s="127"/>
      <c r="N31" s="127"/>
      <c r="O31" s="127"/>
      <c r="P31" s="127"/>
    </row>
    <row r="32" ht="15.75" customHeight="1">
      <c r="A32" s="127"/>
      <c r="B32" s="127"/>
      <c r="C32" s="127"/>
      <c r="D32" s="127"/>
      <c r="E32" s="127"/>
      <c r="F32" s="127"/>
      <c r="G32" s="127"/>
      <c r="H32" s="127"/>
      <c r="I32" s="127"/>
      <c r="J32" s="127"/>
      <c r="K32" s="127"/>
      <c r="L32" s="127"/>
      <c r="M32" s="127"/>
      <c r="N32" s="127"/>
      <c r="O32" s="127"/>
      <c r="P32" s="127"/>
    </row>
    <row r="33" ht="15.0" customHeight="1">
      <c r="A33" s="205" t="s">
        <v>96</v>
      </c>
      <c r="B33" s="44"/>
      <c r="C33" s="44"/>
      <c r="D33" s="44"/>
      <c r="E33" s="44"/>
      <c r="F33" s="44"/>
      <c r="G33" s="53"/>
      <c r="H33" s="127"/>
      <c r="I33" s="127"/>
      <c r="J33" s="127"/>
      <c r="K33" s="127"/>
      <c r="L33" s="127"/>
      <c r="M33" s="127"/>
      <c r="N33" s="127"/>
      <c r="O33" s="127"/>
      <c r="P33" s="127"/>
    </row>
    <row r="34" ht="15.75" customHeight="1">
      <c r="A34" s="204"/>
      <c r="G34" s="167"/>
      <c r="H34" s="127"/>
      <c r="I34" s="127"/>
      <c r="J34" s="127"/>
      <c r="K34" s="127"/>
      <c r="L34" s="127"/>
      <c r="M34" s="127"/>
      <c r="N34" s="127"/>
      <c r="O34" s="127"/>
      <c r="P34" s="127"/>
    </row>
    <row r="35" ht="15.0" customHeight="1">
      <c r="A35" s="47"/>
      <c r="B35" s="48"/>
      <c r="C35" s="48"/>
      <c r="D35" s="48"/>
      <c r="E35" s="48"/>
      <c r="F35" s="48"/>
      <c r="G35" s="56"/>
      <c r="H35" s="127"/>
      <c r="I35" s="127"/>
      <c r="J35" s="127"/>
      <c r="K35" s="127"/>
      <c r="L35" s="127"/>
      <c r="M35" s="127"/>
      <c r="N35" s="127"/>
      <c r="O35" s="127"/>
      <c r="P35" s="127"/>
    </row>
    <row r="36" ht="15.75" customHeight="1">
      <c r="A36" s="127"/>
      <c r="B36" s="127"/>
      <c r="C36" s="127"/>
      <c r="D36" s="127"/>
      <c r="E36" s="127"/>
      <c r="F36" s="127"/>
      <c r="G36" s="127"/>
      <c r="H36" s="127"/>
      <c r="I36" s="127"/>
      <c r="J36" s="127"/>
      <c r="K36" s="127"/>
      <c r="L36" s="127"/>
      <c r="M36" s="127"/>
      <c r="N36" s="127"/>
      <c r="O36" s="127"/>
      <c r="P36" s="127"/>
    </row>
    <row r="37" ht="15.0" customHeight="1">
      <c r="A37" s="206" t="s">
        <v>97</v>
      </c>
      <c r="B37" s="5"/>
      <c r="C37" s="5"/>
      <c r="D37" s="5"/>
      <c r="E37" s="5"/>
      <c r="F37" s="5"/>
      <c r="G37" s="6"/>
      <c r="H37" s="127"/>
      <c r="I37" s="127"/>
      <c r="J37" s="127"/>
      <c r="K37" s="127"/>
      <c r="L37" s="127"/>
      <c r="M37" s="127"/>
      <c r="N37" s="127"/>
      <c r="O37" s="127"/>
      <c r="P37" s="127"/>
    </row>
    <row r="38" ht="15.0" customHeight="1">
      <c r="A38" s="127"/>
      <c r="B38" s="127"/>
      <c r="C38" s="127"/>
      <c r="D38" s="127"/>
      <c r="E38" s="127"/>
      <c r="F38" s="127"/>
      <c r="G38" s="127"/>
      <c r="H38" s="127"/>
      <c r="I38" s="127"/>
      <c r="J38" s="127"/>
      <c r="K38" s="127"/>
      <c r="L38" s="127"/>
      <c r="M38" s="127"/>
      <c r="N38" s="127"/>
      <c r="O38" s="127"/>
      <c r="P38" s="127"/>
    </row>
    <row r="39" ht="15.0" customHeight="1">
      <c r="A39" s="207" t="s">
        <v>98</v>
      </c>
      <c r="B39" s="208"/>
      <c r="C39" s="208"/>
      <c r="D39" s="208"/>
      <c r="E39" s="208"/>
      <c r="F39" s="208"/>
      <c r="G39" s="209"/>
      <c r="H39" s="127"/>
      <c r="I39" s="127"/>
      <c r="J39" s="127"/>
      <c r="K39" s="127"/>
      <c r="L39" s="127"/>
      <c r="M39" s="127"/>
      <c r="N39" s="127"/>
      <c r="O39" s="127"/>
      <c r="P39" s="127"/>
    </row>
    <row r="40" ht="15.75" customHeight="1">
      <c r="A40" s="210"/>
      <c r="G40" s="211"/>
      <c r="H40" s="127"/>
      <c r="I40" s="127"/>
      <c r="J40" s="127"/>
      <c r="K40" s="127"/>
      <c r="L40" s="127"/>
      <c r="M40" s="127"/>
      <c r="N40" s="127"/>
      <c r="O40" s="127"/>
      <c r="P40" s="127"/>
    </row>
    <row r="41" ht="15.75" customHeight="1">
      <c r="A41" s="210"/>
      <c r="G41" s="211"/>
      <c r="H41" s="127"/>
      <c r="I41" s="127"/>
      <c r="J41" s="127"/>
      <c r="K41" s="127"/>
      <c r="L41" s="127"/>
      <c r="M41" s="127"/>
      <c r="N41" s="127"/>
      <c r="O41" s="127"/>
      <c r="P41" s="127"/>
    </row>
    <row r="42" ht="15.75" customHeight="1">
      <c r="A42" s="210"/>
      <c r="G42" s="211"/>
      <c r="H42" s="127"/>
      <c r="I42" s="127"/>
      <c r="J42" s="127"/>
      <c r="K42" s="127"/>
      <c r="L42" s="127"/>
      <c r="M42" s="127"/>
      <c r="N42" s="127"/>
      <c r="O42" s="127"/>
      <c r="P42" s="127"/>
    </row>
    <row r="43" ht="15.0" customHeight="1">
      <c r="A43" s="210"/>
      <c r="G43" s="211"/>
      <c r="H43" s="127"/>
      <c r="I43" s="127"/>
      <c r="J43" s="127"/>
      <c r="K43" s="127"/>
      <c r="L43" s="127"/>
      <c r="M43" s="127"/>
      <c r="N43" s="127"/>
      <c r="O43" s="127"/>
      <c r="P43" s="127"/>
    </row>
    <row r="44" ht="15.75" customHeight="1">
      <c r="A44" s="210"/>
      <c r="G44" s="211"/>
      <c r="H44" s="127"/>
      <c r="I44" s="127"/>
      <c r="J44" s="127"/>
      <c r="K44" s="127"/>
      <c r="L44" s="127"/>
      <c r="M44" s="127"/>
      <c r="N44" s="127"/>
      <c r="O44" s="127"/>
      <c r="P44" s="127"/>
    </row>
    <row r="45" ht="15.75" customHeight="1">
      <c r="A45" s="212"/>
      <c r="B45" s="213"/>
      <c r="C45" s="213"/>
      <c r="D45" s="213"/>
      <c r="E45" s="213"/>
      <c r="F45" s="213"/>
      <c r="G45" s="214"/>
      <c r="H45" s="127"/>
      <c r="I45" s="127"/>
      <c r="J45" s="127"/>
      <c r="K45" s="127"/>
      <c r="L45" s="127"/>
      <c r="M45" s="127"/>
      <c r="N45" s="127"/>
      <c r="O45" s="127"/>
      <c r="P45" s="127"/>
    </row>
    <row r="46" ht="15.75" customHeight="1">
      <c r="A46" s="215" t="s">
        <v>99</v>
      </c>
      <c r="B46" s="98"/>
      <c r="C46" s="98"/>
      <c r="D46" s="98"/>
      <c r="E46" s="98"/>
      <c r="F46" s="98"/>
      <c r="G46" s="216"/>
      <c r="H46" s="217" t="s">
        <v>100</v>
      </c>
      <c r="I46" s="80"/>
      <c r="J46" s="80"/>
      <c r="K46" s="80"/>
      <c r="L46" s="80"/>
      <c r="M46" s="80"/>
      <c r="N46" s="80"/>
      <c r="O46" s="80"/>
      <c r="P46" s="81"/>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A1:C1"/>
    <mergeCell ref="F1:G1"/>
    <mergeCell ref="F2:G2"/>
    <mergeCell ref="A3:G3"/>
    <mergeCell ref="H3:P3"/>
    <mergeCell ref="D5:F5"/>
    <mergeCell ref="J5:M5"/>
    <mergeCell ref="H14:L14"/>
    <mergeCell ref="H15:L15"/>
    <mergeCell ref="H17:O17"/>
    <mergeCell ref="H18:L18"/>
    <mergeCell ref="H19:L19"/>
    <mergeCell ref="H20:L20"/>
    <mergeCell ref="A5:B5"/>
    <mergeCell ref="A9:B9"/>
    <mergeCell ref="H11:L11"/>
    <mergeCell ref="D12:F12"/>
    <mergeCell ref="H12:L12"/>
    <mergeCell ref="H13:L13"/>
    <mergeCell ref="H16:L16"/>
    <mergeCell ref="A27:G28"/>
    <mergeCell ref="A29:G31"/>
    <mergeCell ref="A33:G35"/>
    <mergeCell ref="A37:G37"/>
    <mergeCell ref="A39:G45"/>
    <mergeCell ref="A46:G46"/>
    <mergeCell ref="H46:P46"/>
    <mergeCell ref="A13:C16"/>
    <mergeCell ref="A18:D18"/>
    <mergeCell ref="A19:D19"/>
    <mergeCell ref="A20:D20"/>
    <mergeCell ref="C22:D22"/>
    <mergeCell ref="C24:D24"/>
    <mergeCell ref="A26:G26"/>
  </mergeCells>
  <conditionalFormatting sqref="A18">
    <cfRule type="cellIs" dxfId="0" priority="1" operator="lessThan">
      <formula>0</formula>
    </cfRule>
  </conditionalFormatting>
  <conditionalFormatting sqref="E8:E9">
    <cfRule type="cellIs" dxfId="0" priority="2" operator="lessThan">
      <formula>0</formula>
    </cfRule>
  </conditionalFormatting>
  <conditionalFormatting sqref="A27">
    <cfRule type="cellIs" dxfId="0" priority="3" operator="lessThan">
      <formula>0</formula>
    </cfRule>
  </conditionalFormatting>
  <conditionalFormatting sqref="A29">
    <cfRule type="cellIs" dxfId="0" priority="4" operator="lessThan">
      <formula>0</formula>
    </cfRule>
  </conditionalFormatting>
  <conditionalFormatting sqref="F8:F9">
    <cfRule type="cellIs" dxfId="0" priority="5" operator="lessThan">
      <formula>0</formula>
    </cfRule>
  </conditionalFormatting>
  <conditionalFormatting sqref="H19:H20 O20">
    <cfRule type="cellIs" dxfId="0" priority="6" operator="lessThan">
      <formula>0</formula>
    </cfRule>
  </conditionalFormatting>
  <conditionalFormatting sqref="H11:H14">
    <cfRule type="cellIs" dxfId="0" priority="7" operator="lessThan">
      <formula>0</formula>
    </cfRule>
  </conditionalFormatting>
  <conditionalFormatting sqref="H15:H16">
    <cfRule type="cellIs" dxfId="0" priority="8" operator="lessThan">
      <formula>0</formula>
    </cfRule>
  </conditionalFormatting>
  <conditionalFormatting sqref="O18">
    <cfRule type="cellIs" dxfId="0" priority="9" operator="lessThan">
      <formula>0</formula>
    </cfRule>
  </conditionalFormatting>
  <conditionalFormatting sqref="H18">
    <cfRule type="cellIs" dxfId="0" priority="10" operator="lessThan">
      <formula>0</formula>
    </cfRule>
  </conditionalFormatting>
  <conditionalFormatting sqref="O13:O14 O19">
    <cfRule type="cellIs" dxfId="0" priority="11" operator="lessThan">
      <formula>0</formula>
    </cfRule>
  </conditionalFormatting>
  <conditionalFormatting sqref="O12">
    <cfRule type="cellIs" dxfId="0" priority="12" operator="lessThan">
      <formula>0</formula>
    </cfRule>
  </conditionalFormatting>
  <conditionalFormatting sqref="O15">
    <cfRule type="cellIs" dxfId="0" priority="13" operator="lessThan">
      <formula>0</formula>
    </cfRule>
  </conditionalFormatting>
  <conditionalFormatting sqref="O16">
    <cfRule type="cellIs" dxfId="0" priority="14" operator="lessThan">
      <formula>0</formula>
    </cfRule>
  </conditionalFormatting>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2023-03-29T13:47:13Z</dcterms:created>
  <dc:creator>Andrej Gadzo</dc:creator>
</cp:coreProperties>
</file>